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modernmobilitypartners.sharepoint.com/sites/Projects/Shared Documents/026-02 ATL Short Range Planning/RFP Support/Shared RFP Documents/Draft RFP Materials/Attachments/"/>
    </mc:Choice>
  </mc:AlternateContent>
  <xr:revisionPtr revIDLastSave="2323" documentId="8_{6FB7C2FE-9A0E-4507-95B0-47ABB725092E}" xr6:coauthVersionLast="47" xr6:coauthVersionMax="47" xr10:uidLastSave="{F3E1E407-353E-450D-A4A9-2C169117D066}"/>
  <bookViews>
    <workbookView xWindow="-28920" yWindow="-120" windowWidth="29040" windowHeight="15720" tabRatio="889" activeTab="2" xr2:uid="{00000000-000D-0000-FFFF-FFFF00000000}"/>
  </bookViews>
  <sheets>
    <sheet name="Price Proposal Cover Sheet" sheetId="28" r:id="rId1"/>
    <sheet name="Pricing Scenerios" sheetId="25" state="hidden" r:id="rId2"/>
    <sheet name="Instructions" sheetId="33" r:id="rId3"/>
    <sheet name="Ride Gwinnett (RG) Master Sheet" sheetId="1" r:id="rId4"/>
    <sheet name="RG Start-Up Costs" sheetId="19" r:id="rId5"/>
    <sheet name="RG Annual Gen. Admin. Fixed" sheetId="2" r:id="rId6"/>
    <sheet name="RG Annual Non-Veh. Maint." sheetId="3" r:id="rId7"/>
    <sheet name="RG Vehicle Ops. Commuter" sheetId="4" state="hidden" r:id="rId8"/>
    <sheet name="RG Vehicle Ops. Local" sheetId="5" r:id="rId9"/>
    <sheet name="RG Vehicle Ops. Para." sheetId="6" r:id="rId10"/>
    <sheet name="RG Vehicle Ops. Micro" sheetId="20" r:id="rId11"/>
    <sheet name="RG Veh. Maint. Commuter" sheetId="7" state="hidden" r:id="rId12"/>
    <sheet name="RG Vehicle Maint. Local" sheetId="8" r:id="rId13"/>
    <sheet name="RG Vehicle Maint. Para." sheetId="9" r:id="rId14"/>
    <sheet name="RG Vehicle Maint. Micro" sheetId="21" r:id="rId15"/>
    <sheet name="RG Task Order Options" sheetId="22" r:id="rId16"/>
    <sheet name="RG FTEs" sheetId="16" state="hidden" r:id="rId17"/>
    <sheet name="ATL Xpress Master" sheetId="10" r:id="rId18"/>
    <sheet name="ATL Start-Up Costs" sheetId="23" r:id="rId19"/>
    <sheet name="ATL Xpress Gen. Admin. Fixed" sheetId="11" r:id="rId20"/>
    <sheet name="ATL Xpress Non-Vehicle Maint." sheetId="12" r:id="rId21"/>
    <sheet name="ATL Xpress Ops. Cost" sheetId="13" r:id="rId22"/>
    <sheet name="ATL Xpress Maint. Cost" sheetId="14" r:id="rId23"/>
    <sheet name="ATL Task Order Options " sheetId="26" r:id="rId24"/>
    <sheet name="ATL Xpress FTEs South Facility" sheetId="30" r:id="rId25"/>
    <sheet name="ATL RG FTEs North Facility" sheetId="29" r:id="rId26"/>
    <sheet name="North Facility Fixed Shared" sheetId="32" r:id="rId27"/>
  </sheets>
  <definedNames>
    <definedName name="_xlnm.Print_Area" localSheetId="23">'ATL Task Order Options '!$A$1:$F$19</definedName>
    <definedName name="_xlnm.Print_Area" localSheetId="4">'RG Start-Up Costs'!$A$1:$F$38</definedName>
    <definedName name="_xlnm.Print_Area" localSheetId="15">'RG Task Order Options'!$A$1:$G$18</definedName>
    <definedName name="_xlnm.Print_Area" localSheetId="3">'Ride Gwinnett (RG) Master Sheet'!$A$1:$I$36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1" i="1" l="1"/>
  <c r="B32" i="1"/>
  <c r="B30" i="1"/>
  <c r="D31" i="1"/>
  <c r="D32" i="1"/>
  <c r="D30" i="1"/>
  <c r="J21" i="8" s="1"/>
  <c r="I21" i="8"/>
  <c r="D18" i="10"/>
  <c r="B26" i="11"/>
  <c r="C22" i="14"/>
  <c r="D22" i="14"/>
  <c r="E22" i="14"/>
  <c r="F22" i="14"/>
  <c r="G22" i="14"/>
  <c r="H22" i="14"/>
  <c r="I22" i="14"/>
  <c r="J22" i="14"/>
  <c r="K22" i="14"/>
  <c r="L22" i="14"/>
  <c r="M22" i="14"/>
  <c r="N22" i="14"/>
  <c r="O22" i="14"/>
  <c r="P22" i="14"/>
  <c r="B22" i="14"/>
  <c r="D43" i="29"/>
  <c r="D44" i="29"/>
  <c r="D42" i="29"/>
  <c r="B27" i="32" l="1"/>
  <c r="F32" i="32" s="1"/>
  <c r="R18" i="1" s="1"/>
  <c r="C32" i="32" l="1"/>
  <c r="E32" i="32"/>
  <c r="Q18" i="1" s="1"/>
  <c r="F31" i="32"/>
  <c r="P13" i="10" s="1"/>
  <c r="D32" i="32"/>
  <c r="M18" i="1" s="1"/>
  <c r="B32" i="32"/>
  <c r="H18" i="1" s="1"/>
  <c r="C31" i="32"/>
  <c r="G13" i="10" s="1"/>
  <c r="D31" i="32"/>
  <c r="I13" i="10" s="1"/>
  <c r="S18" i="1"/>
  <c r="T18" i="1"/>
  <c r="B31" i="32"/>
  <c r="B13" i="10" s="1"/>
  <c r="E31" i="32"/>
  <c r="L13" i="10" s="1"/>
  <c r="M13" i="10"/>
  <c r="K13" i="10"/>
  <c r="N13" i="10"/>
  <c r="O13" i="10"/>
  <c r="I18" i="1"/>
  <c r="K18" i="1"/>
  <c r="J18" i="1"/>
  <c r="F21" i="32"/>
  <c r="E21" i="32"/>
  <c r="D21" i="32"/>
  <c r="C21" i="32"/>
  <c r="B21" i="32"/>
  <c r="B18" i="10"/>
  <c r="I20" i="8"/>
  <c r="J20" i="8"/>
  <c r="B25" i="30"/>
  <c r="B24" i="30"/>
  <c r="B23" i="30"/>
  <c r="B22" i="30"/>
  <c r="B21" i="30"/>
  <c r="B20" i="30"/>
  <c r="B14" i="30"/>
  <c r="B12" i="30"/>
  <c r="P18" i="1" l="1"/>
  <c r="O18" i="1"/>
  <c r="E13" i="10"/>
  <c r="C13" i="10"/>
  <c r="D13" i="10"/>
  <c r="H13" i="10"/>
  <c r="F13" i="10"/>
  <c r="J13" i="10"/>
  <c r="G18" i="1"/>
  <c r="F18" i="1"/>
  <c r="L18" i="1"/>
  <c r="N18" i="1"/>
  <c r="D27" i="30"/>
  <c r="C27" i="30"/>
  <c r="E27" i="30"/>
  <c r="F27" i="30"/>
  <c r="G27" i="30"/>
  <c r="D29" i="29"/>
  <c r="D26" i="29"/>
  <c r="D25" i="29"/>
  <c r="D24" i="29"/>
  <c r="D28" i="29"/>
  <c r="D23" i="29"/>
  <c r="C17" i="29"/>
  <c r="C15" i="29"/>
  <c r="B15" i="29"/>
  <c r="G37" i="29" l="1"/>
  <c r="I37" i="29"/>
  <c r="F37" i="29"/>
  <c r="E37" i="29"/>
  <c r="H37" i="29"/>
  <c r="O12" i="10"/>
  <c r="P12" i="10"/>
  <c r="N12" i="10"/>
  <c r="I12" i="10"/>
  <c r="J12" i="10"/>
  <c r="H12" i="10"/>
  <c r="C12" i="10"/>
  <c r="D12" i="10"/>
  <c r="B12" i="10"/>
  <c r="M12" i="10"/>
  <c r="K12" i="10"/>
  <c r="L12" i="10"/>
  <c r="E12" i="10"/>
  <c r="F12" i="10"/>
  <c r="G12" i="10"/>
  <c r="G33" i="29"/>
  <c r="H33" i="29"/>
  <c r="F33" i="29"/>
  <c r="I33" i="29"/>
  <c r="E33" i="29"/>
  <c r="O21" i="14"/>
  <c r="P21" i="14"/>
  <c r="N21" i="14"/>
  <c r="L21" i="14"/>
  <c r="M21" i="14"/>
  <c r="K21" i="14"/>
  <c r="I21" i="14"/>
  <c r="J21" i="14"/>
  <c r="H21" i="14"/>
  <c r="F21" i="14"/>
  <c r="G21" i="14"/>
  <c r="E21" i="14"/>
  <c r="C21" i="14"/>
  <c r="D21" i="14"/>
  <c r="B21" i="14"/>
  <c r="B20" i="14" s="1"/>
  <c r="O24" i="13"/>
  <c r="O23" i="13" s="1"/>
  <c r="O25" i="13" s="1"/>
  <c r="P24" i="13"/>
  <c r="P23" i="13" s="1"/>
  <c r="N24" i="13"/>
  <c r="N23" i="13" s="1"/>
  <c r="N25" i="13" s="1"/>
  <c r="L24" i="13"/>
  <c r="L23" i="13" s="1"/>
  <c r="L25" i="13" s="1"/>
  <c r="M24" i="13"/>
  <c r="M23" i="13" s="1"/>
  <c r="K24" i="13"/>
  <c r="K23" i="13" s="1"/>
  <c r="I24" i="13"/>
  <c r="I23" i="13" s="1"/>
  <c r="I25" i="13" s="1"/>
  <c r="J24" i="13"/>
  <c r="J23" i="13" s="1"/>
  <c r="H24" i="13"/>
  <c r="H23" i="13" s="1"/>
  <c r="H25" i="13" s="1"/>
  <c r="F24" i="13"/>
  <c r="F23" i="13" s="1"/>
  <c r="F25" i="13" s="1"/>
  <c r="G24" i="13"/>
  <c r="G23" i="13" s="1"/>
  <c r="G25" i="13" s="1"/>
  <c r="E24" i="13"/>
  <c r="E23" i="13" s="1"/>
  <c r="E25" i="13" s="1"/>
  <c r="B24" i="13"/>
  <c r="B23" i="13" s="1"/>
  <c r="C24" i="13"/>
  <c r="D24" i="13"/>
  <c r="O21" i="21"/>
  <c r="O20" i="21" s="1"/>
  <c r="S16" i="1" s="1"/>
  <c r="P21" i="21"/>
  <c r="P20" i="21" s="1"/>
  <c r="T16" i="1" s="1"/>
  <c r="L21" i="21"/>
  <c r="M21" i="21"/>
  <c r="I21" i="21"/>
  <c r="J21" i="21"/>
  <c r="F21" i="21"/>
  <c r="F20" i="21" s="1"/>
  <c r="J16" i="1" s="1"/>
  <c r="G21" i="21"/>
  <c r="C21" i="21"/>
  <c r="D21" i="21"/>
  <c r="O21" i="9"/>
  <c r="O20" i="9" s="1"/>
  <c r="S13" i="1" s="1"/>
  <c r="P21" i="9"/>
  <c r="P20" i="9" s="1"/>
  <c r="T13" i="1" s="1"/>
  <c r="L21" i="9"/>
  <c r="M21" i="9"/>
  <c r="M20" i="9" s="1"/>
  <c r="Q13" i="1" s="1"/>
  <c r="I21" i="9"/>
  <c r="J21" i="9"/>
  <c r="F21" i="9"/>
  <c r="F20" i="9" s="1"/>
  <c r="J13" i="1" s="1"/>
  <c r="G21" i="9"/>
  <c r="G20" i="9" s="1"/>
  <c r="K13" i="1" s="1"/>
  <c r="C21" i="9"/>
  <c r="D21" i="9"/>
  <c r="O21" i="8"/>
  <c r="O20" i="8" s="1"/>
  <c r="P21" i="8"/>
  <c r="P20" i="8" s="1"/>
  <c r="T10" i="1" s="1"/>
  <c r="L21" i="8"/>
  <c r="L20" i="8" s="1"/>
  <c r="M21" i="8"/>
  <c r="M20" i="8" s="1"/>
  <c r="Q10" i="1" s="1"/>
  <c r="F21" i="8"/>
  <c r="F20" i="8" s="1"/>
  <c r="J10" i="1" s="1"/>
  <c r="G21" i="8"/>
  <c r="G20" i="8" s="1"/>
  <c r="K10" i="1" s="1"/>
  <c r="C21" i="8"/>
  <c r="C20" i="8" s="1"/>
  <c r="G10" i="1" s="1"/>
  <c r="D21" i="8"/>
  <c r="D20" i="8" s="1"/>
  <c r="H10" i="1" s="1"/>
  <c r="O24" i="20"/>
  <c r="O23" i="20" s="1"/>
  <c r="S15" i="1" s="1"/>
  <c r="P24" i="20"/>
  <c r="P23" i="20" s="1"/>
  <c r="T15" i="1" s="1"/>
  <c r="L24" i="20"/>
  <c r="L23" i="20" s="1"/>
  <c r="P15" i="1" s="1"/>
  <c r="M24" i="20"/>
  <c r="M23" i="20" s="1"/>
  <c r="Q15" i="1" s="1"/>
  <c r="I24" i="20"/>
  <c r="I23" i="20" s="1"/>
  <c r="M15" i="1" s="1"/>
  <c r="J24" i="20"/>
  <c r="J23" i="20" s="1"/>
  <c r="N15" i="1" s="1"/>
  <c r="F24" i="20"/>
  <c r="F23" i="20" s="1"/>
  <c r="J15" i="1" s="1"/>
  <c r="G24" i="20"/>
  <c r="G23" i="20" s="1"/>
  <c r="K15" i="1" s="1"/>
  <c r="C24" i="20"/>
  <c r="C23" i="20" s="1"/>
  <c r="G15" i="1" s="1"/>
  <c r="D24" i="20"/>
  <c r="D23" i="20" s="1"/>
  <c r="H15" i="1" s="1"/>
  <c r="O24" i="6"/>
  <c r="O23" i="6" s="1"/>
  <c r="S12" i="1" s="1"/>
  <c r="P24" i="6"/>
  <c r="P23" i="6" s="1"/>
  <c r="T12" i="1" s="1"/>
  <c r="L24" i="6"/>
  <c r="L23" i="6" s="1"/>
  <c r="P12" i="1" s="1"/>
  <c r="M24" i="6"/>
  <c r="M23" i="6" s="1"/>
  <c r="Q12" i="1" s="1"/>
  <c r="I24" i="6"/>
  <c r="I23" i="6" s="1"/>
  <c r="M12" i="1" s="1"/>
  <c r="J24" i="6"/>
  <c r="J23" i="6" s="1"/>
  <c r="N12" i="1" s="1"/>
  <c r="F24" i="6"/>
  <c r="F23" i="6" s="1"/>
  <c r="J12" i="1" s="1"/>
  <c r="G24" i="6"/>
  <c r="G23" i="6" s="1"/>
  <c r="K12" i="1" s="1"/>
  <c r="C24" i="6"/>
  <c r="C23" i="6" s="1"/>
  <c r="G12" i="1" s="1"/>
  <c r="D24" i="6"/>
  <c r="D23" i="6" s="1"/>
  <c r="H12" i="1" s="1"/>
  <c r="O22" i="5"/>
  <c r="O21" i="5" s="1"/>
  <c r="P22" i="5"/>
  <c r="P21" i="5" s="1"/>
  <c r="L22" i="5"/>
  <c r="L21" i="5" s="1"/>
  <c r="M22" i="5"/>
  <c r="M21" i="5" s="1"/>
  <c r="I22" i="5"/>
  <c r="I21" i="5" s="1"/>
  <c r="J22" i="5"/>
  <c r="J21" i="5" s="1"/>
  <c r="F22" i="5"/>
  <c r="F21" i="5" s="1"/>
  <c r="G22" i="5"/>
  <c r="G21" i="5" s="1"/>
  <c r="C22" i="5"/>
  <c r="C21" i="5" s="1"/>
  <c r="D22" i="5"/>
  <c r="D21" i="5" s="1"/>
  <c r="P21" i="12"/>
  <c r="P7" i="10" s="1"/>
  <c r="O21" i="12"/>
  <c r="O7" i="10" s="1"/>
  <c r="N21" i="12"/>
  <c r="N7" i="10" s="1"/>
  <c r="M21" i="12"/>
  <c r="M7" i="10" s="1"/>
  <c r="L21" i="12"/>
  <c r="L7" i="10" s="1"/>
  <c r="K21" i="12"/>
  <c r="K7" i="10" s="1"/>
  <c r="J21" i="12"/>
  <c r="J7" i="10" s="1"/>
  <c r="I21" i="12"/>
  <c r="I7" i="10" s="1"/>
  <c r="H21" i="12"/>
  <c r="H7" i="10" s="1"/>
  <c r="G21" i="12"/>
  <c r="G7" i="10" s="1"/>
  <c r="F21" i="12"/>
  <c r="F7" i="10" s="1"/>
  <c r="E21" i="12"/>
  <c r="E7" i="10" s="1"/>
  <c r="P26" i="11"/>
  <c r="P6" i="10" s="1"/>
  <c r="O26" i="11"/>
  <c r="O6" i="10" s="1"/>
  <c r="N26" i="11"/>
  <c r="N6" i="10" s="1"/>
  <c r="M26" i="11"/>
  <c r="M6" i="10" s="1"/>
  <c r="L26" i="11"/>
  <c r="L6" i="10" s="1"/>
  <c r="K26" i="11"/>
  <c r="K6" i="10" s="1"/>
  <c r="J26" i="11"/>
  <c r="J6" i="10" s="1"/>
  <c r="I26" i="11"/>
  <c r="I6" i="10" s="1"/>
  <c r="H26" i="11"/>
  <c r="H6" i="10" s="1"/>
  <c r="G26" i="11"/>
  <c r="G6" i="10" s="1"/>
  <c r="F26" i="11"/>
  <c r="F6" i="10" s="1"/>
  <c r="E26" i="11"/>
  <c r="E6" i="10" s="1"/>
  <c r="C16" i="3"/>
  <c r="G7" i="1" s="1"/>
  <c r="D16" i="3"/>
  <c r="H7" i="1" s="1"/>
  <c r="E16" i="3"/>
  <c r="I7" i="1" s="1"/>
  <c r="F16" i="3"/>
  <c r="J7" i="1" s="1"/>
  <c r="G16" i="3"/>
  <c r="K7" i="1" s="1"/>
  <c r="H16" i="3"/>
  <c r="L7" i="1" s="1"/>
  <c r="I16" i="3"/>
  <c r="M7" i="1" s="1"/>
  <c r="J16" i="3"/>
  <c r="N7" i="1" s="1"/>
  <c r="K16" i="3"/>
  <c r="O7" i="1" s="1"/>
  <c r="L16" i="3"/>
  <c r="P7" i="1" s="1"/>
  <c r="M16" i="3"/>
  <c r="Q7" i="1" s="1"/>
  <c r="N16" i="3"/>
  <c r="R7" i="1" s="1"/>
  <c r="O16" i="3"/>
  <c r="S7" i="1" s="1"/>
  <c r="P16" i="3"/>
  <c r="T7" i="1" s="1"/>
  <c r="B16" i="3"/>
  <c r="P13" i="2"/>
  <c r="T6" i="1" s="1"/>
  <c r="O13" i="2"/>
  <c r="S6" i="1" s="1"/>
  <c r="N13" i="2"/>
  <c r="R6" i="1" s="1"/>
  <c r="M13" i="2"/>
  <c r="Q6" i="1" s="1"/>
  <c r="L13" i="2"/>
  <c r="P6" i="1" s="1"/>
  <c r="K13" i="2"/>
  <c r="O6" i="1" s="1"/>
  <c r="J13" i="2"/>
  <c r="N6" i="1" s="1"/>
  <c r="I13" i="2"/>
  <c r="M6" i="1" s="1"/>
  <c r="H13" i="2"/>
  <c r="L6" i="1" s="1"/>
  <c r="G13" i="2"/>
  <c r="K6" i="1" s="1"/>
  <c r="F13" i="2"/>
  <c r="J6" i="1" s="1"/>
  <c r="E13" i="2"/>
  <c r="I6" i="1" s="1"/>
  <c r="C13" i="2"/>
  <c r="G6" i="1" s="1"/>
  <c r="D13" i="2"/>
  <c r="H6" i="1" s="1"/>
  <c r="N24" i="6"/>
  <c r="N23" i="6" s="1"/>
  <c r="R12" i="1" s="1"/>
  <c r="K24" i="6"/>
  <c r="K23" i="6" s="1"/>
  <c r="O12" i="1" s="1"/>
  <c r="H24" i="6"/>
  <c r="H23" i="6" s="1"/>
  <c r="L12" i="1" s="1"/>
  <c r="E24" i="6"/>
  <c r="E23" i="6" s="1"/>
  <c r="I12" i="1" s="1"/>
  <c r="B24" i="6"/>
  <c r="B23" i="6" s="1"/>
  <c r="F12" i="1" s="1"/>
  <c r="N22" i="5"/>
  <c r="N21" i="5" s="1"/>
  <c r="K22" i="5"/>
  <c r="K21" i="5" s="1"/>
  <c r="H22" i="5"/>
  <c r="H21" i="5" s="1"/>
  <c r="E22" i="5"/>
  <c r="E21" i="5" s="1"/>
  <c r="B22" i="5"/>
  <c r="B21" i="5" s="1"/>
  <c r="N24" i="20"/>
  <c r="N23" i="20" s="1"/>
  <c r="R15" i="1" s="1"/>
  <c r="K24" i="20"/>
  <c r="K23" i="20" s="1"/>
  <c r="O15" i="1" s="1"/>
  <c r="H24" i="20"/>
  <c r="H23" i="20" s="1"/>
  <c r="L15" i="1" s="1"/>
  <c r="E24" i="20"/>
  <c r="E23" i="20" s="1"/>
  <c r="I15" i="1" s="1"/>
  <c r="B24" i="20"/>
  <c r="B23" i="20" s="1"/>
  <c r="F15" i="1" s="1"/>
  <c r="B21" i="8"/>
  <c r="B20" i="8" s="1"/>
  <c r="E21" i="8"/>
  <c r="E20" i="8" s="1"/>
  <c r="H21" i="8"/>
  <c r="H20" i="8" s="1"/>
  <c r="K21" i="8"/>
  <c r="K20" i="8" s="1"/>
  <c r="O10" i="1" s="1"/>
  <c r="N21" i="8"/>
  <c r="N20" i="8" s="1"/>
  <c r="R10" i="1" s="1"/>
  <c r="B21" i="9"/>
  <c r="B20" i="9" s="1"/>
  <c r="F13" i="1" s="1"/>
  <c r="E21" i="9"/>
  <c r="E20" i="9" s="1"/>
  <c r="I13" i="1" s="1"/>
  <c r="H21" i="9"/>
  <c r="H20" i="9" s="1"/>
  <c r="L13" i="1" s="1"/>
  <c r="K21" i="9"/>
  <c r="K20" i="9" s="1"/>
  <c r="O13" i="1" s="1"/>
  <c r="N21" i="9"/>
  <c r="N20" i="9" s="1"/>
  <c r="R13" i="1" s="1"/>
  <c r="N21" i="21"/>
  <c r="N20" i="21" s="1"/>
  <c r="R16" i="1" s="1"/>
  <c r="K21" i="21"/>
  <c r="K20" i="21" s="1"/>
  <c r="O16" i="1" s="1"/>
  <c r="H21" i="21"/>
  <c r="H20" i="21" s="1"/>
  <c r="L16" i="1" s="1"/>
  <c r="E21" i="21"/>
  <c r="E20" i="21" s="1"/>
  <c r="I16" i="1" s="1"/>
  <c r="B21" i="21"/>
  <c r="B20" i="21" s="1"/>
  <c r="F16" i="1" s="1"/>
  <c r="S10" i="1"/>
  <c r="P10" i="1"/>
  <c r="I22" i="8"/>
  <c r="J22" i="8"/>
  <c r="L11" i="10" l="1"/>
  <c r="M11" i="10"/>
  <c r="K11" i="10"/>
  <c r="I11" i="10"/>
  <c r="J11" i="10"/>
  <c r="H11" i="10"/>
  <c r="E11" i="10"/>
  <c r="F11" i="10"/>
  <c r="G11" i="10"/>
  <c r="G17" i="1"/>
  <c r="F17" i="1"/>
  <c r="H17" i="1"/>
  <c r="J17" i="1"/>
  <c r="I17" i="1"/>
  <c r="K17" i="1"/>
  <c r="P17" i="1"/>
  <c r="O17" i="1"/>
  <c r="Q17" i="1"/>
  <c r="C11" i="10"/>
  <c r="D11" i="10"/>
  <c r="B11" i="10"/>
  <c r="R17" i="1"/>
  <c r="S17" i="1"/>
  <c r="T17" i="1"/>
  <c r="O11" i="10"/>
  <c r="P11" i="10"/>
  <c r="N11" i="10"/>
  <c r="M17" i="1"/>
  <c r="L17" i="1"/>
  <c r="N17" i="1"/>
  <c r="D20" i="21"/>
  <c r="H16" i="1" s="1"/>
  <c r="J20" i="9"/>
  <c r="N13" i="1" s="1"/>
  <c r="L20" i="9"/>
  <c r="P13" i="1" s="1"/>
  <c r="D20" i="9"/>
  <c r="H13" i="1" s="1"/>
  <c r="J20" i="21"/>
  <c r="N16" i="1" s="1"/>
  <c r="C20" i="21"/>
  <c r="G16" i="1" s="1"/>
  <c r="G20" i="21"/>
  <c r="K16" i="1" s="1"/>
  <c r="C20" i="9"/>
  <c r="G13" i="1" s="1"/>
  <c r="I20" i="21"/>
  <c r="M16" i="1" s="1"/>
  <c r="M20" i="21"/>
  <c r="Q16" i="1" s="1"/>
  <c r="I20" i="9"/>
  <c r="M13" i="1" s="1"/>
  <c r="L20" i="21"/>
  <c r="P16" i="1" s="1"/>
  <c r="G22" i="8"/>
  <c r="N10" i="1"/>
  <c r="M10" i="1"/>
  <c r="F22" i="8"/>
  <c r="C22" i="8"/>
  <c r="P22" i="8"/>
  <c r="L22" i="8"/>
  <c r="D22" i="8"/>
  <c r="F9" i="10"/>
  <c r="E9" i="10"/>
  <c r="G9" i="10"/>
  <c r="O9" i="10"/>
  <c r="J25" i="13"/>
  <c r="J9" i="10"/>
  <c r="K25" i="13"/>
  <c r="K9" i="10"/>
  <c r="M25" i="13"/>
  <c r="M9" i="10"/>
  <c r="P25" i="13"/>
  <c r="P9" i="10"/>
  <c r="L9" i="10"/>
  <c r="N9" i="10"/>
  <c r="I9" i="10"/>
  <c r="H9" i="10"/>
  <c r="P22" i="21"/>
  <c r="O22" i="21"/>
  <c r="F22" i="21"/>
  <c r="O22" i="9"/>
  <c r="P22" i="9"/>
  <c r="M22" i="9"/>
  <c r="F22" i="9"/>
  <c r="G22" i="9"/>
  <c r="O22" i="8"/>
  <c r="M22" i="8"/>
  <c r="B22" i="21"/>
  <c r="E22" i="21"/>
  <c r="K22" i="21"/>
  <c r="H22" i="21"/>
  <c r="K22" i="9"/>
  <c r="N22" i="21"/>
  <c r="N22" i="9"/>
  <c r="H22" i="9"/>
  <c r="E22" i="9"/>
  <c r="B22" i="9"/>
  <c r="N22" i="8"/>
  <c r="K22" i="8"/>
  <c r="J25" i="20"/>
  <c r="I25" i="20"/>
  <c r="P25" i="20"/>
  <c r="O25" i="20"/>
  <c r="N25" i="20"/>
  <c r="M25" i="20"/>
  <c r="L25" i="20"/>
  <c r="K25" i="20"/>
  <c r="H25" i="20"/>
  <c r="G25" i="20"/>
  <c r="F25" i="20"/>
  <c r="E25" i="20"/>
  <c r="D25" i="20"/>
  <c r="C25" i="20"/>
  <c r="B25" i="20"/>
  <c r="J25" i="6"/>
  <c r="I25" i="6"/>
  <c r="P25" i="6"/>
  <c r="O25" i="6"/>
  <c r="N25" i="6"/>
  <c r="M25" i="6"/>
  <c r="L25" i="6"/>
  <c r="K25" i="6"/>
  <c r="H25" i="6"/>
  <c r="G25" i="6"/>
  <c r="F25" i="6"/>
  <c r="E25" i="6"/>
  <c r="D25" i="6"/>
  <c r="C25" i="6"/>
  <c r="B25" i="6"/>
  <c r="T9" i="1"/>
  <c r="P23" i="5"/>
  <c r="T19" i="1" l="1"/>
  <c r="C22" i="21"/>
  <c r="G22" i="21"/>
  <c r="L22" i="21"/>
  <c r="J22" i="21"/>
  <c r="I22" i="9"/>
  <c r="D22" i="9"/>
  <c r="M22" i="21"/>
  <c r="L22" i="9"/>
  <c r="I22" i="21"/>
  <c r="J22" i="9"/>
  <c r="C22" i="9"/>
  <c r="D22" i="21"/>
  <c r="F23" i="5" l="1"/>
  <c r="J9" i="1"/>
  <c r="J19" i="1" s="1"/>
  <c r="M23" i="5"/>
  <c r="Q9" i="1"/>
  <c r="Q19" i="1" s="1"/>
  <c r="I23" i="5"/>
  <c r="M9" i="1"/>
  <c r="M19" i="1" s="1"/>
  <c r="O23" i="5"/>
  <c r="S9" i="1"/>
  <c r="S19" i="1" s="1"/>
  <c r="C23" i="5"/>
  <c r="G9" i="1"/>
  <c r="G19" i="1" s="1"/>
  <c r="G23" i="5"/>
  <c r="K9" i="1"/>
  <c r="K19" i="1" s="1"/>
  <c r="J23" i="5"/>
  <c r="N9" i="1"/>
  <c r="N19" i="1" s="1"/>
  <c r="L23" i="5"/>
  <c r="P9" i="1"/>
  <c r="P19" i="1" s="1"/>
  <c r="D23" i="5"/>
  <c r="H9" i="1"/>
  <c r="H19" i="1" s="1"/>
  <c r="B30" i="23" l="1"/>
  <c r="B30" i="19"/>
  <c r="F23" i="7" l="1"/>
  <c r="E23" i="7"/>
  <c r="D23" i="7"/>
  <c r="C23" i="7"/>
  <c r="B23" i="7"/>
  <c r="F26" i="4"/>
  <c r="E26" i="4"/>
  <c r="D26" i="4"/>
  <c r="C26" i="4"/>
  <c r="B26" i="4"/>
  <c r="B23" i="5"/>
  <c r="F9" i="1" l="1"/>
  <c r="F42" i="16" l="1"/>
  <c r="E42" i="16"/>
  <c r="D42" i="16"/>
  <c r="C42" i="16"/>
  <c r="B42" i="16"/>
  <c r="D23" i="13"/>
  <c r="D9" i="10" s="1"/>
  <c r="C23" i="13"/>
  <c r="C9" i="10" s="1"/>
  <c r="B9" i="10"/>
  <c r="L10" i="1"/>
  <c r="I10" i="1"/>
  <c r="F22" i="7"/>
  <c r="E22" i="7"/>
  <c r="D22" i="7"/>
  <c r="C22" i="7"/>
  <c r="B22" i="7"/>
  <c r="R9" i="1"/>
  <c r="R19" i="1" s="1"/>
  <c r="O9" i="1"/>
  <c r="O19" i="1" s="1"/>
  <c r="L9" i="1"/>
  <c r="I9" i="1"/>
  <c r="F25" i="4"/>
  <c r="E25" i="4"/>
  <c r="D25" i="4"/>
  <c r="C25" i="4"/>
  <c r="B25" i="4"/>
  <c r="I19" i="1" l="1"/>
  <c r="L19" i="1"/>
  <c r="F10" i="1"/>
  <c r="K23" i="5"/>
  <c r="N23" i="5"/>
  <c r="E23" i="5"/>
  <c r="H23" i="5"/>
  <c r="B27" i="4" l="1"/>
  <c r="D24" i="7"/>
  <c r="C25" i="13"/>
  <c r="D25" i="13"/>
  <c r="B25" i="13"/>
  <c r="C21" i="12"/>
  <c r="C7" i="10" s="1"/>
  <c r="D21" i="12"/>
  <c r="D7" i="10" s="1"/>
  <c r="B21" i="12"/>
  <c r="B7" i="10" s="1"/>
  <c r="E22" i="8"/>
  <c r="H22" i="8"/>
  <c r="B22" i="8"/>
  <c r="C24" i="7"/>
  <c r="E24" i="7"/>
  <c r="F24" i="7"/>
  <c r="B24" i="7"/>
  <c r="C27" i="4"/>
  <c r="D27" i="4"/>
  <c r="E27" i="4"/>
  <c r="F27" i="4"/>
  <c r="F7" i="1"/>
  <c r="B13" i="2"/>
  <c r="F6" i="1" s="1"/>
  <c r="C26" i="11"/>
  <c r="C6" i="10" s="1"/>
  <c r="D26" i="11"/>
  <c r="D6" i="10" s="1"/>
  <c r="B6" i="10"/>
  <c r="F19" i="1" l="1"/>
  <c r="B10" i="10"/>
  <c r="B14" i="10" s="1"/>
  <c r="C20" i="14"/>
  <c r="C10" i="10" s="1"/>
  <c r="C14" i="10" s="1"/>
  <c r="D20" i="14"/>
  <c r="D10" i="10" s="1"/>
  <c r="D14" i="10" s="1"/>
  <c r="N20" i="14"/>
  <c r="N10" i="10" s="1"/>
  <c r="N14" i="10" s="1"/>
  <c r="H20" i="14"/>
  <c r="H10" i="10" s="1"/>
  <c r="H14" i="10" s="1"/>
  <c r="K20" i="14"/>
  <c r="K10" i="10" s="1"/>
  <c r="K14" i="10" s="1"/>
  <c r="E20" i="14"/>
  <c r="E10" i="10" s="1"/>
  <c r="E14" i="10" s="1"/>
  <c r="P20" i="14"/>
  <c r="P10" i="10" s="1"/>
  <c r="P14" i="10" s="1"/>
  <c r="O20" i="14"/>
  <c r="O10" i="10" s="1"/>
  <c r="O14" i="10" s="1"/>
  <c r="L20" i="14"/>
  <c r="L10" i="10" s="1"/>
  <c r="L14" i="10" s="1"/>
  <c r="J20" i="14"/>
  <c r="J10" i="10" s="1"/>
  <c r="J14" i="10" s="1"/>
  <c r="I20" i="14"/>
  <c r="I10" i="10" s="1"/>
  <c r="I14" i="10" s="1"/>
  <c r="F20" i="14"/>
  <c r="F10" i="10" s="1"/>
  <c r="F14" i="10" s="1"/>
  <c r="M20" i="14"/>
  <c r="M10" i="10" s="1"/>
  <c r="M14" i="10" s="1"/>
  <c r="G20" i="14"/>
  <c r="G10" i="10" s="1"/>
  <c r="G14"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tc={2A517A33-5597-49B4-A644-F03D1BD2B9EF}</author>
  </authors>
  <commentList>
    <comment ref="A2" authorId="0" shapeId="0" xr:uid="{2A517A33-5597-49B4-A644-F03D1BD2B9EF}">
      <text>
        <t>[Threaded comment]
Your version of Excel allows you to read this threaded comment; however, any edits to it will get removed if the file is opened in a newer version of Excel. Learn more: https://go.microsoft.com/fwlink/?linkid=870924
Comment:
    @Abhiram Puppala I don’t think this sheet will be applicable since Gwinnett’s transit referendum did not pass.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tc={8057EDDD-A1A8-42E6-82DE-A4A6C39CC927}</author>
  </authors>
  <commentList>
    <comment ref="A1" authorId="0" shapeId="0" xr:uid="{8057EDDD-A1A8-42E6-82DE-A4A6C39CC927}">
      <text>
        <t>[Threaded comment]
Your version of Excel allows you to read this threaded comment; however, any edits to it will get removed if the file is opened in a newer version of Excel. Learn more: https://go.microsoft.com/fwlink/?linkid=870924
Comment:
    @Abhiram Puppala  this sheet is not applicable</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tc={36C136D8-64C5-479B-A77C-383619638C06}</author>
  </authors>
  <commentList>
    <comment ref="B23" authorId="0" shapeId="0" xr:uid="{36C136D8-64C5-479B-A77C-383619638C06}">
      <text>
        <t>[Threaded comment]
Your version of Excel allows you to read this threaded comment; however, any edits to it will get removed if the file is opened in a newer version of Excel. Learn more: https://go.microsoft.com/fwlink/?linkid=870924
Comment:
    Not applicable</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tc={6BADFCEC-AB46-4ACB-BD7A-15E9830D5781}</author>
  </authors>
  <commentList>
    <comment ref="E42" authorId="0" shapeId="0" xr:uid="{6BADFCEC-AB46-4ACB-BD7A-15E9830D5781}">
      <text>
        <t xml:space="preserve">[Threaded comment]
Your version of Excel allows you to read this threaded comment; however, any edits to it will get removed if the file is opened in a newer version of Excel. Learn more: https://go.microsoft.com/fwlink/?linkid=870924
Comment:
    My understanding is we don’t need this sheet this time around, as micro transit is already in place </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tc={E528BDC3-96CC-40D8-9AC7-A1EEF190EE46}</author>
  </authors>
  <commentList>
    <comment ref="A25" authorId="0" shapeId="0" xr:uid="{E528BDC3-96CC-40D8-9AC7-A1EEF190EE46}">
      <text>
        <t>[Threaded comment]
Your version of Excel allows you to read this threaded comment; however, any edits to it will get removed if the file is opened in a newer version of Excel. Learn more: https://go.microsoft.com/fwlink/?linkid=870924
Comment:
    How does ATL want to incorporate this fee? Right now the formula indicates they enter a dollar value, but the description requests a %, in which case, the formula for line 26 needs to be updated.</t>
      </text>
    </comment>
  </commentList>
</comments>
</file>

<file path=xl/sharedStrings.xml><?xml version="1.0" encoding="utf-8"?>
<sst xmlns="http://schemas.openxmlformats.org/spreadsheetml/2006/main" count="1002" uniqueCount="281">
  <si>
    <t xml:space="preserve">Two Pricing Scenarios  </t>
  </si>
  <si>
    <t>Gwinnett County Existing</t>
  </si>
  <si>
    <t>2021</t>
  </si>
  <si>
    <t>2022</t>
  </si>
  <si>
    <t>2023</t>
  </si>
  <si>
    <t>2024</t>
  </si>
  <si>
    <t>2025</t>
  </si>
  <si>
    <t>Local</t>
  </si>
  <si>
    <t xml:space="preserve"> </t>
  </si>
  <si>
    <t>Commuter</t>
  </si>
  <si>
    <t>Microtransit</t>
  </si>
  <si>
    <t>Paratransit</t>
  </si>
  <si>
    <t>ATL Express</t>
  </si>
  <si>
    <t>Gwinnett County w/ Referendum</t>
  </si>
  <si>
    <t xml:space="preserve">ATL Express </t>
  </si>
  <si>
    <t>COST PROPOSAL SCHEDULE</t>
  </si>
  <si>
    <t>Ride Gwinnett - Local, Paratransit, Microtransit and Special Event Service</t>
  </si>
  <si>
    <t>Year 1</t>
  </si>
  <si>
    <t>Year 2</t>
  </si>
  <si>
    <t>Year 3</t>
  </si>
  <si>
    <t>Year 4</t>
  </si>
  <si>
    <t>Year 5</t>
  </si>
  <si>
    <t>Tier 1</t>
  </si>
  <si>
    <t>Tier 2</t>
  </si>
  <si>
    <t>Tier 3</t>
  </si>
  <si>
    <t>Annual General Administration Fixed Fee</t>
  </si>
  <si>
    <t>Annual Non-Vehicle Maintenance Fixed Fee*</t>
  </si>
  <si>
    <t>Local Service Revenue Hour Rate</t>
  </si>
  <si>
    <t>Vehicle Operations</t>
  </si>
  <si>
    <t>Vehicle Maintenance</t>
  </si>
  <si>
    <t>Paratransit Service Revenue Hour Rate</t>
  </si>
  <si>
    <t>Microtransit Service Revenue Hour Rate</t>
  </si>
  <si>
    <t>Total Annual Cost**</t>
  </si>
  <si>
    <t>Special Event Service Revenue Hour Rate***</t>
  </si>
  <si>
    <t>Performance Bond Cost</t>
  </si>
  <si>
    <t>* Includes Facilities (Buildings, Grounds) &amp; Equipment Maintenance</t>
  </si>
  <si>
    <t xml:space="preserve">Local = </t>
  </si>
  <si>
    <t>revenue hours</t>
  </si>
  <si>
    <t xml:space="preserve">Paratransit = </t>
  </si>
  <si>
    <t>Microtransit=</t>
  </si>
  <si>
    <t>***The rate for special event service should be provided independent of the total annual cost</t>
  </si>
  <si>
    <t>______________________________________________________</t>
  </si>
  <si>
    <t>Name of Firm Submitting Proposal</t>
  </si>
  <si>
    <t>Signature of Authorized Representative</t>
  </si>
  <si>
    <t>COST PROPOSAL BREAKDOWN</t>
  </si>
  <si>
    <t>Ride Gwinnett Start-Up Fixed Fee</t>
  </si>
  <si>
    <t xml:space="preserve">Start Up - 6 Month </t>
  </si>
  <si>
    <t>Item</t>
  </si>
  <si>
    <t>Management Wages</t>
  </si>
  <si>
    <t>Non-Management Wages</t>
  </si>
  <si>
    <t>Management Benefits</t>
  </si>
  <si>
    <t>Recruiting</t>
  </si>
  <si>
    <t>Printing &amp; Copying</t>
  </si>
  <si>
    <t>Taxes &amp; Fees</t>
  </si>
  <si>
    <t>Rents &amp; Leases</t>
  </si>
  <si>
    <t xml:space="preserve">Legal Services </t>
  </si>
  <si>
    <t>Accounting</t>
  </si>
  <si>
    <t>Overhead</t>
  </si>
  <si>
    <t>Allowable Travel Costs</t>
  </si>
  <si>
    <t>Uniforms</t>
  </si>
  <si>
    <t>Supplies</t>
  </si>
  <si>
    <t>Equipment</t>
  </si>
  <si>
    <t>IT Support</t>
  </si>
  <si>
    <t>Other Startup Costs (List Below)</t>
  </si>
  <si>
    <t>Ride Gwinnett Totals</t>
  </si>
  <si>
    <t>____________________________________</t>
  </si>
  <si>
    <t>Ride Gwinnett Annual General Administration Fixed Fee</t>
  </si>
  <si>
    <t>Cost Elements</t>
  </si>
  <si>
    <t>Management/Supervisory Wages &amp; Fringes</t>
  </si>
  <si>
    <t>Other General Administration Wages &amp; Fringes</t>
  </si>
  <si>
    <t>Contract Services (Specify)</t>
  </si>
  <si>
    <t>Facility Leases</t>
  </si>
  <si>
    <t>Support Vehicles</t>
  </si>
  <si>
    <t>Communication Systems (except for revenue vehicles)</t>
  </si>
  <si>
    <t>Computer Hardware &amp; Software</t>
  </si>
  <si>
    <t>Casualty &amp; Liability Costs</t>
  </si>
  <si>
    <t>Corporate Support</t>
  </si>
  <si>
    <t>Safety Expenses</t>
  </si>
  <si>
    <t>Office Materials &amp; Supplies</t>
  </si>
  <si>
    <t>Other Costs (Specify) - travel, utilities, mystery rider</t>
  </si>
  <si>
    <t>Park and Ride Security (Specify)</t>
  </si>
  <si>
    <t>Revenue Collection/Reconciliation/Deposit</t>
  </si>
  <si>
    <t>Fee or Profit (Specify Percentage: 1.9% - yr. 1)</t>
  </si>
  <si>
    <t>Ride Gwinnett Annual Non-Vehicle Maintenance Fixed Fee*</t>
  </si>
  <si>
    <t>Other Facility &amp; Equipment Maintenance Wages &amp; Fringes</t>
  </si>
  <si>
    <t>Contract Services (Specify) - janitorial</t>
  </si>
  <si>
    <t>Property Taxes</t>
  </si>
  <si>
    <t>Cleaning Materials &amp; Supplies</t>
  </si>
  <si>
    <t>Facility &amp; Equipment Maintenance Parts &amp; Supplies</t>
  </si>
  <si>
    <t>Other Costs (Specify)</t>
  </si>
  <si>
    <t>Subcontract for Grounds &amp; Maintenance</t>
  </si>
  <si>
    <t>Ride Gwinnett Vehicle Operations Costs - Commuter Route Service</t>
  </si>
  <si>
    <t>Driver Wages &amp; Fringes</t>
  </si>
  <si>
    <t>Dispatcher Wages &amp; Fringes</t>
  </si>
  <si>
    <t>Other Vehicle Operations Wages &amp; Fringes</t>
  </si>
  <si>
    <t>System Security Expenses</t>
  </si>
  <si>
    <t>Operator Training</t>
  </si>
  <si>
    <t>Revenue Vehicle Lubricants</t>
  </si>
  <si>
    <t>Revenue Vehicle Tires &amp; Tubes</t>
  </si>
  <si>
    <t>Other Revenue Vehicle Materials &amp; Supplies</t>
  </si>
  <si>
    <t>Other Costs (Specify) - uniforms</t>
  </si>
  <si>
    <t>Ride Gwinnett Commuter Vehicle Operations Revenue Hour Rate</t>
  </si>
  <si>
    <t>Annual Vehicle Revenue Hours</t>
  </si>
  <si>
    <t>Ride Gwinnett Commuter Vehicle Operations Total Costs</t>
  </si>
  <si>
    <t>Ride Gwinnett Vehicle Operations Costs - Local Route Service</t>
  </si>
  <si>
    <t>Ride Gwinnett Local Vehicle Operations Revenue Hour Rate</t>
  </si>
  <si>
    <t>Ride Gwinnett Local Vehicle Operations Total Costs</t>
  </si>
  <si>
    <t>___________________________________</t>
  </si>
  <si>
    <t>Ride Gwinnett Vehicle Operations Costs - Paratransit Service</t>
  </si>
  <si>
    <t>Ride Gwinnett Paratransit Vehicle Operations Revenue Hour Rate</t>
  </si>
  <si>
    <t>Ride Gwinnett Paratransit Vehicle Operations Total Costs</t>
  </si>
  <si>
    <t>Ride Gwinnett Vehicle Operations Costs - Microtransit Service</t>
  </si>
  <si>
    <t>Ride Gwinnett Vehicle Maintenance Costs - Commuter Route Service</t>
  </si>
  <si>
    <t>Mechanic Wages &amp; Fringes</t>
  </si>
  <si>
    <t>Other Vehicle Maintenance Wages &amp; Fringes</t>
  </si>
  <si>
    <t>Contract Services (Specify) - towing, bus cleaning, enviromental</t>
  </si>
  <si>
    <t>Mechanic Training</t>
  </si>
  <si>
    <t>Service Vehicle Materials &amp; Supplies</t>
  </si>
  <si>
    <t>Other Materials &amp; Supplies</t>
  </si>
  <si>
    <t>Ride Gwinnett Commuter Vehicle Maintenance Revenue Hour Rate</t>
  </si>
  <si>
    <t>Ride Gwinnett Commuter Vehicle Maintenance Total Costs</t>
  </si>
  <si>
    <t>Ride Gwinnett Vehicle Maintenance Costs - Local Route Service</t>
  </si>
  <si>
    <t>Ride Gwinnett Local Vehicle Maintenance Revenue Hour Rate</t>
  </si>
  <si>
    <t>Ride Gwinnett Local Vehicle Maintenance Total Costs</t>
  </si>
  <si>
    <t>Ride Gwinnett Vehicle Maintenance Costs - Paratransit Service</t>
  </si>
  <si>
    <t>Ride Gwinnett Paratransit Vehicle Maintenance Revenue Hour Rate</t>
  </si>
  <si>
    <t>Ride Gwinnett Paratransit Vehicle Maintenance Total Costs</t>
  </si>
  <si>
    <t>Ride Gwinnett Vehicle Maintenance Costs - Microtransit Service</t>
  </si>
  <si>
    <t>OPTIONAL TASK COST PROPOSAL BREAKDOWN</t>
  </si>
  <si>
    <t>Ride Gwinnett Service</t>
  </si>
  <si>
    <t xml:space="preserve">Year 1 Hourly Rate </t>
  </si>
  <si>
    <t xml:space="preserve">Year 2 Hourly Rate </t>
  </si>
  <si>
    <t xml:space="preserve">Year 3 Hourly Rate </t>
  </si>
  <si>
    <t xml:space="preserve">Year 4 Hourly Rate </t>
  </si>
  <si>
    <t xml:space="preserve">Year 5 Hourly Rate </t>
  </si>
  <si>
    <t>Transportation Planning Services</t>
  </si>
  <si>
    <t xml:space="preserve">Service Planning </t>
  </si>
  <si>
    <t xml:space="preserve">Scheduling </t>
  </si>
  <si>
    <t>________________________________________________________</t>
  </si>
  <si>
    <t>STAFFING BREAKDOWN</t>
  </si>
  <si>
    <t>Ride Gwinnett Local, Paratransit, Microtransit and Special Event Service</t>
  </si>
  <si>
    <t>Staffing Plan</t>
  </si>
  <si>
    <t>Ride Gwinnett General Administration</t>
  </si>
  <si>
    <t>Management/Supervisory FTEs</t>
  </si>
  <si>
    <t>Customer Service FTEs</t>
  </si>
  <si>
    <t>Other Staff FTEs (Specify) HR &amp; Admin Mgrs, IT Tech</t>
  </si>
  <si>
    <t>Ride Gwinnett Non-Vehicle Maintenance</t>
  </si>
  <si>
    <t>Other Facility &amp; Equipment Maintenance FTEs</t>
  </si>
  <si>
    <t>Other Staff FTEs (Specify)</t>
  </si>
  <si>
    <t>Ride Gwinnett Vehicle Operations - Local Route Service</t>
  </si>
  <si>
    <t>Driver FTEs</t>
  </si>
  <si>
    <t>Dispatcher FTEs</t>
  </si>
  <si>
    <t>Other Vehicle Operations FTEs</t>
  </si>
  <si>
    <t>Ride Gwinnett Vehicle Operations - Paratransit Service</t>
  </si>
  <si>
    <t>Ride Gwinnett Vehicle Maintenance - Local Route Service</t>
  </si>
  <si>
    <t>"A" Mechanic/Technician FTEs</t>
  </si>
  <si>
    <t>"B" Mechanic/Technician FTEs</t>
  </si>
  <si>
    <t>"C" Mechanic/Technician FTEs</t>
  </si>
  <si>
    <t>Other Vehicle Maintenance FTEs</t>
  </si>
  <si>
    <t>Other Staff FTEs (Specify) - Utility &amp; Parts Mgmt</t>
  </si>
  <si>
    <t>Ride Gwinnett Vehicle Maintenance - Paratransit Service</t>
  </si>
  <si>
    <t>Ride Gwinnett FTE Total</t>
  </si>
  <si>
    <t>FTE = Full Time Equivalent staff</t>
  </si>
  <si>
    <t>On an annual basis, an FTE is considered to be 2,080 hours, which is calculated as: 8 hours per day x 5 work days per week x 52 weeks per year = 2,080 hours per year</t>
  </si>
  <si>
    <t>ATL Xpress Service</t>
  </si>
  <si>
    <t>Xpress Service Revenue Hour Rate</t>
  </si>
  <si>
    <t xml:space="preserve"> * Includes Facilities (Buildings, Grounds) &amp; Equipment Maintenance (cost for year 1 will be paid by ATL)</t>
  </si>
  <si>
    <t>ATL Start-Up Fixed Fee</t>
  </si>
  <si>
    <t>Non0Managment Benefits</t>
  </si>
  <si>
    <t>ATL Totals</t>
  </si>
  <si>
    <t>Other Costs (Specify) - travel, utilities</t>
  </si>
  <si>
    <t>Transition Costs (Specify)</t>
  </si>
  <si>
    <r>
      <t xml:space="preserve">Operating Facility Security </t>
    </r>
    <r>
      <rPr>
        <b/>
        <sz val="11"/>
        <color theme="1"/>
        <rFont val="Calibri"/>
        <family val="2"/>
        <scheme val="minor"/>
      </rPr>
      <t>(South Ops only)</t>
    </r>
  </si>
  <si>
    <t>Fee or Profit (Specify Percentage: 1.8% yr. 1)</t>
  </si>
  <si>
    <r>
      <t xml:space="preserve">Subcontract for Grounds &amp; Maintenance </t>
    </r>
    <r>
      <rPr>
        <b/>
        <sz val="11"/>
        <color theme="1"/>
        <rFont val="Calibri"/>
        <family val="2"/>
        <scheme val="minor"/>
      </rPr>
      <t>(O&amp;M Facilities only)</t>
    </r>
  </si>
  <si>
    <t>Shop Equipment</t>
  </si>
  <si>
    <t>*   Includes Facilities (Buildings, Grounds) &amp; Equipment Maintenance</t>
  </si>
  <si>
    <t>ATL Vehicle Operations Costs - Xpress Route Service</t>
  </si>
  <si>
    <t>ATL Xpress Vehicle Operations Revenue Hour Rate</t>
  </si>
  <si>
    <t>ATL Xpress Vehicle Operations Total Costs</t>
  </si>
  <si>
    <t>ATL Vehicle Maintenance Costs - Xpress Route Service</t>
  </si>
  <si>
    <t>ATL Xpress Vehicle Maintenance Revenue Hour Rate</t>
  </si>
  <si>
    <t>ATL Xpress Vehicle Maintenance Total Costs</t>
  </si>
  <si>
    <t>ATL North Facility Staffing Breakdown</t>
  </si>
  <si>
    <t xml:space="preserve">ATL North Facility Xpress Service </t>
  </si>
  <si>
    <t>ATL North Facility Staffing Plan</t>
  </si>
  <si>
    <t>ATL South Facility Staffing Breakdown</t>
  </si>
  <si>
    <t xml:space="preserve">ATL South Facility Xpress Service </t>
  </si>
  <si>
    <t>ATL South Facility Staffing Plan</t>
  </si>
  <si>
    <t xml:space="preserve">Transportation Planning </t>
  </si>
  <si>
    <t>Leasehold Improvements - RG Facility/Yard</t>
  </si>
  <si>
    <t>Tier 2- current</t>
  </si>
  <si>
    <t>General Manager</t>
  </si>
  <si>
    <t>Operations Manager</t>
  </si>
  <si>
    <t>Commuter Fixed Route</t>
  </si>
  <si>
    <t>Local Fixed Route</t>
  </si>
  <si>
    <t>On-Demand (Paratransit/Microtransit)</t>
  </si>
  <si>
    <t>Safety &amp; Training Manager</t>
  </si>
  <si>
    <t>Quality Assurance Manager</t>
  </si>
  <si>
    <t>Other Non-Key Personnel</t>
  </si>
  <si>
    <t>Road Supervisor(s)</t>
  </si>
  <si>
    <t>Dispatcher(s)</t>
  </si>
  <si>
    <t>Safety &amp; Training Supervisor(s)</t>
  </si>
  <si>
    <t>Maintenance Manager</t>
  </si>
  <si>
    <t>Supervisors</t>
  </si>
  <si>
    <t xml:space="preserve">Transit Parts Specialist </t>
  </si>
  <si>
    <t>Master Mechanic</t>
  </si>
  <si>
    <t>A-Maintenance Mechanics</t>
  </si>
  <si>
    <t>B-Maintenance Mechanics</t>
  </si>
  <si>
    <t>C-Maintenance Mechanics</t>
  </si>
  <si>
    <t>Technology Coordinator</t>
  </si>
  <si>
    <t>Electronic Technicians</t>
  </si>
  <si>
    <t>Utility Workers</t>
  </si>
  <si>
    <t xml:space="preserve">Maintenance </t>
  </si>
  <si>
    <t>Operations</t>
  </si>
  <si>
    <t>ATL</t>
  </si>
  <si>
    <t>RG</t>
  </si>
  <si>
    <t>Shared</t>
  </si>
  <si>
    <t>#Vehicles</t>
  </si>
  <si>
    <t>ATL Xpress</t>
  </si>
  <si>
    <t>Ride Gwinnet</t>
  </si>
  <si>
    <t>VOMS</t>
  </si>
  <si>
    <t>Total</t>
  </si>
  <si>
    <t>Revenue Vehicles</t>
  </si>
  <si>
    <t>Annual Expense</t>
  </si>
  <si>
    <t>Quality Assurance Coordinator</t>
  </si>
  <si>
    <t>EV Technician</t>
  </si>
  <si>
    <t>Number of Personnel</t>
  </si>
  <si>
    <t>Maintenance</t>
  </si>
  <si>
    <t>Noth Facility Fixed Fee - Shared</t>
  </si>
  <si>
    <t>Annual Total Costs</t>
  </si>
  <si>
    <t>Total (ATL + RG)</t>
  </si>
  <si>
    <t>Total Annual Expenses</t>
  </si>
  <si>
    <t>North Facility FTEs - ATL Annual Share</t>
  </si>
  <si>
    <t>North Facility Fixed Expenses - ATL Annual Share</t>
  </si>
  <si>
    <t>North Facility FTEs - RG Annual Share</t>
  </si>
  <si>
    <t>North Facility Fixed Expenses - RG Annual Share</t>
  </si>
  <si>
    <t>South Facility FTEs - Annual Expense</t>
  </si>
  <si>
    <t>Total Annual Expense</t>
  </si>
  <si>
    <t>Tier 2 - Current</t>
  </si>
  <si>
    <t>ATL Xpress Vehicles at South Facility</t>
  </si>
  <si>
    <t>Total Vehicles at North Facility</t>
  </si>
  <si>
    <t>ATL Annual General Administration Fixed Fee</t>
  </si>
  <si>
    <t>ATL Annual Non-Vehicle Maintenance Fixed Fee</t>
  </si>
  <si>
    <t>** For calculation assume:</t>
  </si>
  <si>
    <t>Park and Ride Security Grounds Maintenance (Specify)</t>
  </si>
  <si>
    <t>Contract Services (Specify) - towing, bus cleaning, environmental</t>
  </si>
  <si>
    <t>Non-Management Benefits</t>
  </si>
  <si>
    <t>Cash handling (as a subset of Revenue Collection/Reconciliation/Deposit*</t>
  </si>
  <si>
    <t>Pandemic Cleaning</t>
  </si>
  <si>
    <t>Tier 1 - 75% of Current</t>
  </si>
  <si>
    <t>Tier 3 - 20% Above Current</t>
  </si>
  <si>
    <t>Fixed Fee Split at North Facility</t>
  </si>
  <si>
    <r>
      <t>a)</t>
    </r>
    <r>
      <rPr>
        <sz val="7"/>
        <color theme="1"/>
        <rFont val="Times New Roman"/>
        <family val="1"/>
      </rPr>
      <t xml:space="preserve">      </t>
    </r>
    <r>
      <rPr>
        <b/>
        <sz val="12"/>
        <color theme="1"/>
        <rFont val="Aptos"/>
        <family val="2"/>
      </rPr>
      <t>ATL (3-Tier System):</t>
    </r>
  </si>
  <si>
    <r>
      <t>2)</t>
    </r>
    <r>
      <rPr>
        <sz val="7"/>
        <color theme="1"/>
        <rFont val="Times New Roman"/>
        <family val="1"/>
      </rPr>
      <t xml:space="preserve">      </t>
    </r>
    <r>
      <rPr>
        <sz val="12"/>
        <color theme="1"/>
        <rFont val="Aptos"/>
        <family val="2"/>
      </rPr>
      <t>Tier 2: Revenue hours remain at current levels.</t>
    </r>
  </si>
  <si>
    <r>
      <t>b)</t>
    </r>
    <r>
      <rPr>
        <sz val="7"/>
        <color theme="1"/>
        <rFont val="Times New Roman"/>
        <family val="1"/>
      </rPr>
      <t xml:space="preserve">     </t>
    </r>
    <r>
      <rPr>
        <b/>
        <sz val="12"/>
        <color theme="1"/>
        <rFont val="Aptos"/>
        <family val="2"/>
      </rPr>
      <t>Gwinnett (3-Tier System):</t>
    </r>
  </si>
  <si>
    <r>
      <t>b)</t>
    </r>
    <r>
      <rPr>
        <sz val="7"/>
        <color theme="1"/>
        <rFont val="Times New Roman"/>
        <family val="1"/>
      </rPr>
      <t xml:space="preserve">     </t>
    </r>
    <r>
      <rPr>
        <sz val="12"/>
        <color theme="1"/>
        <rFont val="Aptos"/>
        <family val="2"/>
      </rPr>
      <t>Tier 2: Revenue hours remain at current levels.</t>
    </r>
  </si>
  <si>
    <r>
      <t>a)</t>
    </r>
    <r>
      <rPr>
        <sz val="7"/>
        <color theme="1"/>
        <rFont val="Times New Roman"/>
        <family val="1"/>
      </rPr>
      <t xml:space="preserve">      </t>
    </r>
    <r>
      <rPr>
        <sz val="12"/>
        <color theme="1"/>
        <rFont val="Aptos"/>
        <family val="2"/>
      </rPr>
      <t>Cells highlighted in yellow require manual input by proposers.</t>
    </r>
  </si>
  <si>
    <r>
      <t>b)</t>
    </r>
    <r>
      <rPr>
        <sz val="7"/>
        <color theme="1"/>
        <rFont val="Times New Roman"/>
        <family val="1"/>
      </rPr>
      <t xml:space="preserve">     </t>
    </r>
    <r>
      <rPr>
        <sz val="12"/>
        <color theme="1"/>
        <rFont val="Aptos"/>
        <family val="2"/>
      </rPr>
      <t>Tier 2 (current revenue hours) have already been prepopulated and should not be adjusted.</t>
    </r>
  </si>
  <si>
    <r>
      <t>c)</t>
    </r>
    <r>
      <rPr>
        <sz val="7"/>
        <color theme="1"/>
        <rFont val="Times New Roman"/>
        <family val="1"/>
      </rPr>
      <t xml:space="preserve">      </t>
    </r>
    <r>
      <rPr>
        <sz val="12"/>
        <color theme="1"/>
        <rFont val="Aptos"/>
        <family val="2"/>
      </rPr>
      <t>The spreadsheet auto-populates the revenue hours for all other tiers (both ATL and Gwinnett) and should not be adjusted.</t>
    </r>
  </si>
  <si>
    <r>
      <t>1)</t>
    </r>
    <r>
      <rPr>
        <sz val="7"/>
        <color theme="1"/>
        <rFont val="Times New Roman"/>
        <family val="1"/>
      </rPr>
      <t xml:space="preserve">      </t>
    </r>
    <r>
      <rPr>
        <sz val="12"/>
        <color theme="1"/>
        <rFont val="Aptos"/>
        <family val="2"/>
      </rPr>
      <t>For the North Facility, the administrative and non-vehicle maintenance fixed fees splits are thirty percent (30%) for the ATL and seventy percent (70%) Gwinnett County. This proportion should be used to determine each agency’s share of those costs.</t>
    </r>
  </si>
  <si>
    <r>
      <t>2)</t>
    </r>
    <r>
      <rPr>
        <sz val="7"/>
        <color theme="1"/>
        <rFont val="Times New Roman"/>
        <family val="1"/>
      </rPr>
      <t xml:space="preserve">      </t>
    </r>
    <r>
      <rPr>
        <sz val="12"/>
        <color theme="1"/>
        <rFont val="Aptos"/>
        <family val="2"/>
      </rPr>
      <t>These fee splits are already incorporated into the formulas</t>
    </r>
  </si>
  <si>
    <r>
      <t>d)</t>
    </r>
    <r>
      <rPr>
        <sz val="7"/>
        <color theme="1"/>
        <rFont val="Times New Roman"/>
        <family val="1"/>
      </rPr>
      <t xml:space="preserve">     </t>
    </r>
    <r>
      <rPr>
        <sz val="12"/>
        <color theme="1"/>
        <rFont val="Aptos"/>
        <family val="2"/>
      </rPr>
      <t>Costs for each tier are entered in yellow-highlighted cells for different cost items.</t>
    </r>
  </si>
  <si>
    <r>
      <t>e)</t>
    </r>
    <r>
      <rPr>
        <sz val="7"/>
        <color theme="1"/>
        <rFont val="Times New Roman"/>
        <family val="1"/>
      </rPr>
      <t xml:space="preserve">      </t>
    </r>
    <r>
      <rPr>
        <sz val="12"/>
        <color theme="1"/>
        <rFont val="Aptos"/>
        <family val="2"/>
      </rPr>
      <t>Non-highlighted cells auto-populate to align cost items with the corresponding tiered revenue hours.</t>
    </r>
  </si>
  <si>
    <r>
      <t>f)</t>
    </r>
    <r>
      <rPr>
        <sz val="7"/>
        <color theme="1"/>
        <rFont val="Times New Roman"/>
        <family val="1"/>
      </rPr>
      <t xml:space="preserve">        </t>
    </r>
    <r>
      <rPr>
        <sz val="12"/>
        <color theme="1"/>
        <rFont val="Aptos"/>
        <family val="2"/>
      </rPr>
      <t>Proposers shall not adjust any formulas or override any formulas in these cells. Only inputs to highlighted cells are permitted. Any adjustments or overrides will result in a non-responsive bid, and the proposal will be considered disqualified.</t>
    </r>
  </si>
  <si>
    <r>
      <t>g)</t>
    </r>
    <r>
      <rPr>
        <sz val="7"/>
        <color theme="1"/>
        <rFont val="Times New Roman"/>
        <family val="1"/>
      </rPr>
      <t xml:space="preserve">      </t>
    </r>
    <r>
      <rPr>
        <sz val="12"/>
        <color theme="1"/>
        <rFont val="Aptos"/>
        <family val="2"/>
      </rPr>
      <t>The spreadsheet consolidates all proposer cost data, and the final cumulative costs for all tiers are calculated automatically in the Master sheets.</t>
    </r>
  </si>
  <si>
    <r>
      <rPr>
        <sz val="7"/>
        <color theme="1"/>
        <rFont val="Times New Roman"/>
        <family val="1"/>
      </rPr>
      <t xml:space="preserve"> </t>
    </r>
    <r>
      <rPr>
        <sz val="12"/>
        <color theme="1"/>
        <rFont val="Aptos"/>
        <family val="2"/>
      </rPr>
      <t>The following instructions assist in navigating the spreadsheet.</t>
    </r>
  </si>
  <si>
    <t>* Note: ATL will transition to a cashless system. Offerors are asked to cost out the handling of cash separately in case this service is removed during the contract.</t>
  </si>
  <si>
    <r>
      <t>a)</t>
    </r>
    <r>
      <rPr>
        <sz val="7"/>
        <color theme="1"/>
        <rFont val="Times New Roman"/>
        <family val="1"/>
      </rPr>
      <t xml:space="preserve">      </t>
    </r>
    <r>
      <rPr>
        <sz val="12"/>
        <color theme="1"/>
        <rFont val="Aptos"/>
        <family val="2"/>
      </rPr>
      <t>Interlining on trips will not be paid as revenue hours.</t>
    </r>
  </si>
  <si>
    <r>
      <t>b)</t>
    </r>
    <r>
      <rPr>
        <sz val="7"/>
        <color theme="1"/>
        <rFont val="Times New Roman"/>
        <family val="1"/>
      </rPr>
      <t xml:space="preserve">     </t>
    </r>
    <r>
      <rPr>
        <sz val="12"/>
        <color theme="1"/>
        <rFont val="Aptos"/>
        <family val="2"/>
      </rPr>
      <t>For AM commuter trips, a boarding time of 10 minutes for the County, and 5 minutes for ATL, before the departure time will be paid as revenue hours.</t>
    </r>
  </si>
  <si>
    <r>
      <t>c)</t>
    </r>
    <r>
      <rPr>
        <sz val="7"/>
        <color theme="1"/>
        <rFont val="Times New Roman"/>
        <family val="1"/>
      </rPr>
      <t xml:space="preserve">      </t>
    </r>
    <r>
      <rPr>
        <sz val="12"/>
        <color theme="1"/>
        <rFont val="Aptos"/>
        <family val="2"/>
      </rPr>
      <t>ATL and the County will pay based on scheduled revenue hours. Regular Atlanta traffic conditions should be considered when building blocks, run cuts, and reporting times for operators, and they should also be considered part of the regular revenue hour rate.</t>
    </r>
  </si>
  <si>
    <r>
      <t>d)</t>
    </r>
    <r>
      <rPr>
        <sz val="7"/>
        <color theme="1"/>
        <rFont val="Times New Roman"/>
        <family val="1"/>
      </rPr>
      <t xml:space="preserve">     </t>
    </r>
    <r>
      <rPr>
        <sz val="12"/>
        <color theme="1"/>
        <rFont val="Aptos"/>
        <family val="2"/>
      </rPr>
      <t>The Fixed fee and all shared expenses at the North Facility will be divided between ATL and the County based on the total number of vehicles residing at the North Facility for each agency, which is currently split as thirty percent (30%) ATL and seventy percent (70%) Gwinnett County.</t>
    </r>
  </si>
  <si>
    <r>
      <t>f)</t>
    </r>
    <r>
      <rPr>
        <sz val="7"/>
        <color theme="1"/>
        <rFont val="Times New Roman"/>
        <family val="1"/>
      </rPr>
      <t xml:space="preserve">        </t>
    </r>
    <r>
      <rPr>
        <sz val="12"/>
        <color theme="1"/>
        <rFont val="Aptos"/>
        <family val="2"/>
      </rPr>
      <t>Start-up costs are not to be included in the yearly costs and should be included on a separate pricing form.</t>
    </r>
  </si>
  <si>
    <t xml:space="preserve">Price Proposal Assumptions </t>
  </si>
  <si>
    <t>h)   Separate Master sheets are maintained for ATL and Gwinnett, each reflecting their respective tiered costing systems.</t>
  </si>
  <si>
    <r>
      <t>e)</t>
    </r>
    <r>
      <rPr>
        <sz val="7"/>
        <color theme="1"/>
        <rFont val="Times New Roman"/>
        <family val="1"/>
      </rPr>
      <t xml:space="preserve">      </t>
    </r>
    <r>
      <rPr>
        <sz val="12"/>
        <color theme="1"/>
        <rFont val="Aptos"/>
        <family val="2"/>
      </rPr>
      <t>Variable costs should be reflected on the County and ATL cost sheets individually. Specific requests that are unique to either agency should also be reflected on that agency's pricing sheets.</t>
    </r>
  </si>
  <si>
    <r>
      <t>1)</t>
    </r>
    <r>
      <rPr>
        <sz val="7"/>
        <color theme="1"/>
        <rFont val="Times New Roman"/>
        <family val="1"/>
      </rPr>
      <t xml:space="preserve">      </t>
    </r>
    <r>
      <rPr>
        <sz val="12"/>
        <color theme="1"/>
        <rFont val="Aptos"/>
        <family val="2"/>
      </rPr>
      <t>Tier 1: Revenue hours reduced at or below 75% of current levels.</t>
    </r>
  </si>
  <si>
    <r>
      <t>3)</t>
    </r>
    <r>
      <rPr>
        <sz val="7"/>
        <color theme="1"/>
        <rFont val="Times New Roman"/>
        <family val="1"/>
      </rPr>
      <t xml:space="preserve">      </t>
    </r>
    <r>
      <rPr>
        <sz val="12"/>
        <color theme="1"/>
        <rFont val="Aptos"/>
        <family val="2"/>
      </rPr>
      <t>Tier 3: Revenue hours increase at or above 20% above current levels.</t>
    </r>
  </si>
  <si>
    <r>
      <t>a)</t>
    </r>
    <r>
      <rPr>
        <sz val="7"/>
        <color theme="1"/>
        <rFont val="Times New Roman"/>
        <family val="1"/>
      </rPr>
      <t xml:space="preserve">      </t>
    </r>
    <r>
      <rPr>
        <sz val="12"/>
        <color theme="1"/>
        <rFont val="Aptos"/>
        <family val="2"/>
      </rPr>
      <t>Tier 1: Revenue hours reduced at or below 75% of current levels.</t>
    </r>
  </si>
  <si>
    <r>
      <t>c)</t>
    </r>
    <r>
      <rPr>
        <sz val="7"/>
        <color theme="1"/>
        <rFont val="Times New Roman"/>
        <family val="1"/>
      </rPr>
      <t xml:space="preserve">      </t>
    </r>
    <r>
      <rPr>
        <sz val="12"/>
        <color theme="1"/>
        <rFont val="Aptos"/>
        <family val="2"/>
      </rPr>
      <t>Tier 3: Revenue hours increase at or above 20% above current levels.</t>
    </r>
    <r>
      <rPr>
        <sz val="8"/>
        <color theme="1"/>
        <rFont val="Aptos"/>
        <family val="2"/>
      </rPr>
      <t> </t>
    </r>
  </si>
  <si>
    <t>The Price Proposal Form is designed with a tiered costing system based on revenue hours and the requirements to meet service needs. The tier system for each agency is shown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</si>
</sst>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4" formatCode="_(&quot;$&quot;* #,##0.00_);_(&quot;$&quot;* \(#,##0.00\);_(&quot;$&quot;* &quot;-&quot;??_);_(@_)"/>
    <numFmt numFmtId="43" formatCode="_(* #,##0.00_);_(* \(#,##0.00\);_(* &quot;-&quot;??_);_(@_)"/>
    <numFmt numFmtId="164" formatCode="_(&quot;$&quot;* #,##0_);_(&quot;$&quot;* \(#,##0\);_(&quot;$&quot;* &quot;-&quot;??_);_(@_)"/>
    <numFmt numFmtId="165" formatCode="_-* #,##0.00\ &quot;€&quot;_-;\-* #,##0.00\ &quot;€&quot;_-;_-* &quot;-&quot;??\ &quot;€&quot;_-;_-@_-"/>
    <numFmt numFmtId="166" formatCode="_-* #,##0.00\ _€_-;\-* #,##0.00\ _€_-;_-* &quot;-&quot;??\ _€_-;_-@_-"/>
    <numFmt numFmtId="167" formatCode="0.0%"/>
    <numFmt numFmtId="168" formatCode="_-* #,##0_-;\-* #,##0_-;_-* &quot;-&quot;_-;_-@_-"/>
    <numFmt numFmtId="169" formatCode="_(* #,##0_);_(* \(#,##0\);_(* &quot; - &quot;_);_(@_)"/>
    <numFmt numFmtId="170" formatCode="#,##0;\(#,##0\);&quot;-&quot;"/>
    <numFmt numFmtId="171" formatCode="_(* #,##0.00_);_(* \(#,##0.00\);_(* &quot; - &quot;_);_(@_)"/>
    <numFmt numFmtId="172" formatCode="_(* #,##0.0_);_(* \(#,##0.0\);_(* &quot; - &quot;_);_(@_)"/>
    <numFmt numFmtId="173" formatCode="_(* #,##0.0%_);_(* \(#,##0.0%\);_(* &quot; - &quot;\%_);_(@_)"/>
    <numFmt numFmtId="174" formatCode="_(* #,##0.000_);_(* \(#,##0.000\);_(* &quot; - &quot;_);_(@_)"/>
    <numFmt numFmtId="175" formatCode="_(* #,##0.0_%_);_(* \(#,##0.0_%\);_(* &quot; - &quot;_%_);_(@_)"/>
    <numFmt numFmtId="176" formatCode="_-* #,##0.00\ [$€-1]_-;\-* #,##0.00\ [$€-1]_-;_-* &quot;-&quot;??\ [$€-1]_-"/>
    <numFmt numFmtId="177" formatCode="&quot;$&quot;\ \ \ #,##0;\(&quot;$&quot;\ \ \ #,##0\)"/>
    <numFmt numFmtId="178" formatCode="_-* #,##0.00\ _D_M_-;\-* #,##0.00\ _D_M_-;_-* &quot;-&quot;??\ _D_M_-;_-@_-"/>
    <numFmt numFmtId="179" formatCode="_-* #,##0.00\ [$€]_-;\-* #,##0.00\ [$€]_-;_-* &quot;-&quot;??\ [$€]_-;_-@_-"/>
    <numFmt numFmtId="180" formatCode="#,##0.0,&quot; TDM&quot;"/>
    <numFmt numFmtId="181" formatCode="_-* #,##0.00\ _F_-;\-* #,##0.00\ _F_-;_-* &quot;-&quot;??\ _F_-;_-@_-"/>
    <numFmt numFmtId="182" formatCode="_(* #,##0_);_(* \(#,##0\);_(* &quot;-&quot;??_);_(@_)"/>
  </numFmts>
  <fonts count="61" x14ac:knownFonts="1">
    <font>
      <sz val="11"/>
      <color theme="1"/>
      <name val="Calibri"/>
      <family val="2"/>
      <scheme val="minor"/>
    </font>
    <font>
      <b/>
      <sz val="11"/>
      <color theme="1"/>
      <name val="Calibri"/>
      <family val="2"/>
      <scheme val="minor"/>
    </font>
    <font>
      <sz val="11"/>
      <color theme="1"/>
      <name val="Calibri"/>
      <family val="2"/>
      <scheme val="minor"/>
    </font>
    <font>
      <u/>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0"/>
      <name val="Verdana"/>
      <family val="2"/>
    </font>
    <font>
      <sz val="10"/>
      <name val="Courier"/>
      <family val="3"/>
    </font>
    <font>
      <sz val="10"/>
      <name val="Arial"/>
      <family val="2"/>
    </font>
    <font>
      <i/>
      <sz val="8"/>
      <name val="Times New Roman"/>
      <family val="1"/>
    </font>
    <font>
      <sz val="9"/>
      <name val="Times New Roman"/>
      <family val="1"/>
    </font>
    <font>
      <b/>
      <u val="singleAccounting"/>
      <sz val="9"/>
      <name val="Times New Roman"/>
      <family val="1"/>
    </font>
    <font>
      <b/>
      <sz val="11"/>
      <name val="Times New Roman"/>
      <family val="1"/>
    </font>
    <font>
      <b/>
      <sz val="10"/>
      <name val="Times New Roman"/>
      <family val="1"/>
    </font>
    <font>
      <b/>
      <i/>
      <sz val="9.5"/>
      <name val="Times New Roman"/>
      <family val="1"/>
    </font>
    <font>
      <b/>
      <sz val="16"/>
      <name val="Arial"/>
      <family val="2"/>
    </font>
    <font>
      <sz val="12"/>
      <name val="Verdana"/>
      <family val="2"/>
    </font>
    <font>
      <sz val="12"/>
      <name val="Times"/>
      <family val="1"/>
    </font>
    <font>
      <b/>
      <sz val="14"/>
      <name val="Helv"/>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8"/>
      <name val="Arial"/>
      <family val="2"/>
    </font>
    <font>
      <b/>
      <sz val="18"/>
      <color indexed="62"/>
      <name val="Cambria"/>
      <family val="2"/>
    </font>
    <font>
      <i/>
      <sz val="10"/>
      <name val="Arial"/>
      <family val="2"/>
    </font>
    <font>
      <sz val="10"/>
      <color indexed="9"/>
      <name val="Arial"/>
      <family val="2"/>
    </font>
    <font>
      <i/>
      <sz val="10"/>
      <color indexed="13"/>
      <name val="Arial"/>
      <family val="2"/>
    </font>
    <font>
      <sz val="10"/>
      <color indexed="13"/>
      <name val="Arial"/>
      <family val="2"/>
    </font>
    <font>
      <b/>
      <i/>
      <sz val="9"/>
      <name val="Arial"/>
      <family val="2"/>
    </font>
    <font>
      <b/>
      <sz val="9"/>
      <name val="Arial"/>
      <family val="2"/>
    </font>
    <font>
      <sz val="10"/>
      <name val="Arial CE"/>
      <charset val="238"/>
    </font>
    <font>
      <sz val="10"/>
      <name val="MS Sans Serif"/>
      <family val="2"/>
    </font>
    <font>
      <b/>
      <sz val="12"/>
      <name val="Arial"/>
      <family val="2"/>
    </font>
    <font>
      <b/>
      <sz val="11"/>
      <color indexed="62"/>
      <name val="Calibri"/>
      <family val="2"/>
    </font>
    <font>
      <sz val="11"/>
      <color indexed="58"/>
      <name val="Calibri"/>
      <family val="2"/>
    </font>
    <font>
      <b/>
      <sz val="15"/>
      <color indexed="62"/>
      <name val="Calibri"/>
      <family val="2"/>
    </font>
    <font>
      <b/>
      <sz val="13"/>
      <color indexed="62"/>
      <name val="Calibri"/>
      <family val="2"/>
    </font>
    <font>
      <sz val="9"/>
      <color indexed="8"/>
      <name val="Arial"/>
      <family val="2"/>
    </font>
    <font>
      <b/>
      <sz val="11"/>
      <name val="Calibri"/>
      <family val="2"/>
      <scheme val="minor"/>
    </font>
    <font>
      <b/>
      <sz val="14"/>
      <color theme="1"/>
      <name val="Calibri"/>
      <family val="2"/>
      <scheme val="minor"/>
    </font>
    <font>
      <b/>
      <sz val="18"/>
      <color theme="1"/>
      <name val="Calibri"/>
      <family val="2"/>
      <scheme val="minor"/>
    </font>
    <font>
      <sz val="12"/>
      <color theme="1"/>
      <name val="Aptos"/>
      <family val="2"/>
    </font>
    <font>
      <sz val="7"/>
      <color theme="1"/>
      <name val="Times New Roman"/>
      <family val="1"/>
    </font>
    <font>
      <b/>
      <sz val="12"/>
      <color theme="1"/>
      <name val="Aptos"/>
      <family val="2"/>
    </font>
    <font>
      <sz val="12"/>
      <color theme="1"/>
      <name val="Aptos"/>
      <family val="1"/>
    </font>
    <font>
      <sz val="8"/>
      <color theme="1"/>
      <name val="Aptos"/>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indexed="22"/>
        <bgColor indexed="64"/>
      </patternFill>
    </fill>
    <fill>
      <patternFill patternType="solid">
        <fgColor indexed="55"/>
        <bgColor indexed="64"/>
      </patternFill>
    </fill>
    <fill>
      <patternFill patternType="solid">
        <fgColor indexed="54"/>
        <bgColor indexed="64"/>
      </patternFill>
    </fill>
    <fill>
      <patternFill patternType="solid">
        <fgColor indexed="48"/>
        <bgColor indexed="64"/>
      </patternFill>
    </fill>
    <fill>
      <patternFill patternType="solid">
        <fgColor indexed="26"/>
        <bgColor indexed="64"/>
      </patternFill>
    </fill>
    <fill>
      <patternFill patternType="solid">
        <fgColor indexed="27"/>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17"/>
      </patternFill>
    </fill>
    <fill>
      <patternFill patternType="solid">
        <fgColor rgb="FFFFFF00"/>
        <bgColor indexed="64"/>
      </patternFill>
    </fill>
    <fill>
      <patternFill patternType="solid">
        <fgColor theme="0" tint="-0.249977111117893"/>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ck">
        <color indexed="49"/>
      </bottom>
      <diagonal/>
    </border>
    <border>
      <left/>
      <right/>
      <top/>
      <bottom style="medium">
        <color indexed="49"/>
      </bottom>
      <diagonal/>
    </border>
    <border>
      <left style="thin">
        <color indexed="10"/>
      </left>
      <right style="thin">
        <color indexed="10"/>
      </right>
      <top style="thin">
        <color indexed="10"/>
      </top>
      <bottom style="thin">
        <color indexed="10"/>
      </bottom>
      <diagonal/>
    </border>
    <border>
      <left/>
      <right/>
      <top style="thin">
        <color indexed="49"/>
      </top>
      <bottom style="double">
        <color indexed="49"/>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s>
  <cellStyleXfs count="328">
    <xf numFmtId="0" fontId="0" fillId="0" borderId="0"/>
    <xf numFmtId="44" fontId="2" fillId="0" borderId="0" applyFont="0" applyFill="0" applyBorder="0" applyAlignment="0" applyProtection="0"/>
    <xf numFmtId="43" fontId="2" fillId="0" borderId="0" applyFont="0" applyFill="0" applyBorder="0" applyAlignment="0" applyProtection="0"/>
    <xf numFmtId="0" fontId="7" fillId="0" borderId="0"/>
    <xf numFmtId="177" fontId="18" fillId="0" borderId="0" applyAlignment="0"/>
    <xf numFmtId="0" fontId="9" fillId="5" borderId="0"/>
    <xf numFmtId="0" fontId="40" fillId="6" borderId="0"/>
    <xf numFmtId="0" fontId="41" fillId="7" borderId="0"/>
    <xf numFmtId="0" fontId="42" fillId="8" borderId="0"/>
    <xf numFmtId="0" fontId="43" fillId="0" borderId="0"/>
    <xf numFmtId="0" fontId="44" fillId="0" borderId="0"/>
    <xf numFmtId="0" fontId="37" fillId="0" borderId="0"/>
    <xf numFmtId="4" fontId="9" fillId="9" borderId="0"/>
    <xf numFmtId="0" fontId="39" fillId="10" borderId="0"/>
    <xf numFmtId="0" fontId="9" fillId="5" borderId="0"/>
    <xf numFmtId="0" fontId="40" fillId="6" borderId="0"/>
    <xf numFmtId="0" fontId="41" fillId="7" borderId="0"/>
    <xf numFmtId="0" fontId="42" fillId="8" borderId="0"/>
    <xf numFmtId="0" fontId="43" fillId="0" borderId="0"/>
    <xf numFmtId="0" fontId="44" fillId="0" borderId="0"/>
    <xf numFmtId="0" fontId="37" fillId="0" borderId="0"/>
    <xf numFmtId="1" fontId="18" fillId="0" borderId="0" applyFont="0" applyAlignment="0">
      <alignment horizontal="centerContinuous"/>
    </xf>
    <xf numFmtId="3" fontId="18" fillId="0" borderId="0"/>
    <xf numFmtId="2" fontId="18" fillId="0" borderId="0"/>
    <xf numFmtId="10" fontId="18" fillId="0" borderId="0" applyFont="0" applyBorder="0" applyAlignment="0">
      <alignment horizontal="centerContinuous"/>
    </xf>
    <xf numFmtId="0" fontId="20" fillId="11"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7" borderId="0" applyNumberFormat="0" applyBorder="0" applyAlignment="0" applyProtection="0"/>
    <xf numFmtId="0" fontId="20" fillId="20"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7" borderId="0" applyNumberFormat="0" applyBorder="0" applyAlignment="0" applyProtection="0"/>
    <xf numFmtId="0" fontId="20" fillId="20"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7" borderId="0" applyNumberFormat="0" applyBorder="0" applyAlignment="0" applyProtection="0"/>
    <xf numFmtId="0" fontId="20" fillId="20"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7" borderId="0" applyNumberFormat="0" applyBorder="0" applyAlignment="0" applyProtection="0"/>
    <xf numFmtId="0" fontId="20" fillId="20" borderId="0" applyNumberFormat="0" applyBorder="0" applyAlignment="0" applyProtection="0"/>
    <xf numFmtId="0" fontId="21" fillId="21"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4" borderId="0" applyNumberFormat="0" applyBorder="0" applyAlignment="0" applyProtection="0"/>
    <xf numFmtId="0" fontId="21" fillId="21"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4" borderId="0" applyNumberFormat="0" applyBorder="0" applyAlignment="0" applyProtection="0"/>
    <xf numFmtId="0" fontId="21" fillId="21"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4" borderId="0" applyNumberFormat="0" applyBorder="0" applyAlignment="0" applyProtection="0"/>
    <xf numFmtId="0" fontId="21" fillId="21"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21" fillId="26" borderId="0" applyNumberFormat="0" applyBorder="0" applyAlignment="0" applyProtection="0"/>
    <xf numFmtId="0" fontId="21" fillId="27"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8" borderId="0" applyNumberFormat="0" applyBorder="0" applyAlignment="0" applyProtection="0"/>
    <xf numFmtId="0" fontId="21" fillId="25" borderId="0" applyNumberFormat="0" applyBorder="0" applyAlignment="0" applyProtection="0"/>
    <xf numFmtId="0" fontId="21" fillId="26" borderId="0" applyNumberFormat="0" applyBorder="0" applyAlignment="0" applyProtection="0"/>
    <xf numFmtId="0" fontId="21" fillId="27"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8" borderId="0" applyNumberFormat="0" applyBorder="0" applyAlignment="0" applyProtection="0"/>
    <xf numFmtId="0" fontId="29" fillId="29" borderId="41" applyNumberFormat="0" applyAlignment="0" applyProtection="0"/>
    <xf numFmtId="0" fontId="22" fillId="0" borderId="0" applyNumberFormat="0" applyFill="0" applyBorder="0" applyAlignment="0" applyProtection="0"/>
    <xf numFmtId="0" fontId="26" fillId="12" borderId="0" applyNumberFormat="0" applyBorder="0" applyAlignment="0" applyProtection="0"/>
    <xf numFmtId="0" fontId="23" fillId="29" borderId="42" applyNumberFormat="0" applyAlignment="0" applyProtection="0"/>
    <xf numFmtId="0" fontId="23" fillId="29" borderId="42" applyNumberFormat="0" applyAlignment="0" applyProtection="0"/>
    <xf numFmtId="0" fontId="23" fillId="29" borderId="42" applyNumberFormat="0" applyAlignment="0" applyProtection="0"/>
    <xf numFmtId="0" fontId="24" fillId="0" borderId="43" applyNumberFormat="0" applyFill="0" applyAlignment="0" applyProtection="0"/>
    <xf numFmtId="0" fontId="36" fillId="30" borderId="44" applyNumberFormat="0" applyAlignment="0" applyProtection="0"/>
    <xf numFmtId="166" fontId="7" fillId="0" borderId="0" applyFont="0" applyFill="0" applyBorder="0" applyAlignment="0" applyProtection="0"/>
    <xf numFmtId="166" fontId="7" fillId="0" borderId="0" applyFont="0" applyFill="0" applyBorder="0" applyAlignment="0" applyProtection="0"/>
    <xf numFmtId="0" fontId="7" fillId="31" borderId="45" applyNumberFormat="0" applyFont="0" applyAlignment="0" applyProtection="0"/>
    <xf numFmtId="165" fontId="7" fillId="0" borderId="0" applyFont="0" applyFill="0" applyBorder="0" applyAlignment="0" applyProtection="0"/>
    <xf numFmtId="0" fontId="25" fillId="16" borderId="42" applyNumberFormat="0" applyAlignment="0" applyProtection="0"/>
    <xf numFmtId="0" fontId="25" fillId="16" borderId="42" applyNumberFormat="0" applyAlignment="0" applyProtection="0"/>
    <xf numFmtId="0" fontId="35" fillId="0" borderId="46" applyNumberFormat="0" applyFill="0" applyAlignment="0" applyProtection="0"/>
    <xf numFmtId="0" fontId="30" fillId="0" borderId="0" applyNumberFormat="0" applyFill="0" applyBorder="0" applyAlignment="0" applyProtection="0"/>
    <xf numFmtId="176" fontId="17" fillId="0" borderId="0" applyFont="0" applyFill="0" applyBorder="0" applyAlignment="0" applyProtection="0"/>
    <xf numFmtId="0" fontId="30" fillId="0" borderId="0" applyNumberFormat="0" applyFill="0" applyBorder="0" applyAlignment="0" applyProtection="0"/>
    <xf numFmtId="175" fontId="10" fillId="0" borderId="0">
      <alignment horizontal="right" vertical="top"/>
    </xf>
    <xf numFmtId="173" fontId="11" fillId="0" borderId="0">
      <alignment horizontal="right" vertical="top"/>
    </xf>
    <xf numFmtId="173" fontId="10" fillId="0" borderId="0">
      <alignment horizontal="right" vertical="top"/>
    </xf>
    <xf numFmtId="169" fontId="11" fillId="0" borderId="0" applyFill="0" applyBorder="0">
      <alignment horizontal="right" vertical="top"/>
    </xf>
    <xf numFmtId="172" fontId="11" fillId="0" borderId="0" applyFill="0" applyBorder="0">
      <alignment horizontal="right" vertical="top"/>
    </xf>
    <xf numFmtId="171" fontId="11" fillId="0" borderId="0" applyFill="0" applyBorder="0">
      <alignment horizontal="right" vertical="top"/>
    </xf>
    <xf numFmtId="174" fontId="11" fillId="0" borderId="0" applyFill="0" applyBorder="0">
      <alignment horizontal="right" vertical="top"/>
    </xf>
    <xf numFmtId="0" fontId="12" fillId="0" borderId="0">
      <alignment horizontal="center" wrapText="1"/>
    </xf>
    <xf numFmtId="170" fontId="13" fillId="0" borderId="0" applyFill="0" applyBorder="0">
      <alignment vertical="top"/>
    </xf>
    <xf numFmtId="170" fontId="14" fillId="0" borderId="0" applyFill="0" applyBorder="0" applyProtection="0">
      <alignment vertical="top"/>
    </xf>
    <xf numFmtId="170" fontId="15" fillId="0" borderId="0">
      <alignment vertical="top"/>
    </xf>
    <xf numFmtId="168" fontId="11" fillId="0" borderId="0" applyFill="0" applyBorder="0" applyAlignment="0" applyProtection="0">
      <alignment horizontal="right" vertical="top"/>
    </xf>
    <xf numFmtId="170" fontId="16" fillId="0" borderId="0"/>
    <xf numFmtId="0" fontId="11" fillId="0" borderId="0" applyFill="0" applyBorder="0">
      <alignment horizontal="left" vertical="top"/>
    </xf>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32" fillId="0" borderId="47" applyNumberFormat="0" applyFill="0" applyAlignment="0" applyProtection="0"/>
    <xf numFmtId="0" fontId="33" fillId="0" borderId="48" applyNumberFormat="0" applyFill="0" applyAlignment="0" applyProtection="0"/>
    <xf numFmtId="0" fontId="34" fillId="0" borderId="49" applyNumberFormat="0" applyFill="0" applyAlignment="0" applyProtection="0"/>
    <xf numFmtId="0" fontId="34" fillId="0" borderId="0" applyNumberFormat="0" applyFill="0" applyBorder="0" applyAlignment="0" applyProtection="0"/>
    <xf numFmtId="0" fontId="25" fillId="16" borderId="42" applyNumberFormat="0" applyAlignment="0" applyProtection="0"/>
    <xf numFmtId="0" fontId="26" fillId="12" borderId="0" applyNumberFormat="0" applyBorder="0" applyAlignment="0" applyProtection="0"/>
    <xf numFmtId="0" fontId="24" fillId="0" borderId="43" applyNumberFormat="0" applyFill="0" applyAlignment="0" applyProtection="0"/>
    <xf numFmtId="0" fontId="45"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0" fontId="27" fillId="32" borderId="0" applyNumberFormat="0" applyBorder="0" applyAlignment="0" applyProtection="0"/>
    <xf numFmtId="0" fontId="27" fillId="32" borderId="0" applyNumberFormat="0" applyBorder="0" applyAlignment="0" applyProtection="0"/>
    <xf numFmtId="0" fontId="27" fillId="32" borderId="0" applyNumberFormat="0" applyBorder="0" applyAlignment="0" applyProtection="0"/>
    <xf numFmtId="0" fontId="20" fillId="0" borderId="0"/>
    <xf numFmtId="0" fontId="20" fillId="0" borderId="0"/>
    <xf numFmtId="0" fontId="9" fillId="0" borderId="0"/>
    <xf numFmtId="0" fontId="7" fillId="0" borderId="0"/>
    <xf numFmtId="0" fontId="9" fillId="0" borderId="0"/>
    <xf numFmtId="0" fontId="9" fillId="0" borderId="0"/>
    <xf numFmtId="0" fontId="45" fillId="0" borderId="0"/>
    <xf numFmtId="0" fontId="9" fillId="31" borderId="45" applyNumberFormat="0" applyFont="0" applyAlignment="0" applyProtection="0"/>
    <xf numFmtId="0" fontId="7" fillId="31" borderId="45" applyNumberFormat="0" applyFont="0" applyAlignment="0" applyProtection="0"/>
    <xf numFmtId="0" fontId="29" fillId="29" borderId="41" applyNumberFormat="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28" fillId="13" borderId="0" applyNumberFormat="0" applyBorder="0" applyAlignment="0" applyProtection="0"/>
    <xf numFmtId="0" fontId="26" fillId="12" borderId="0" applyNumberFormat="0" applyBorder="0" applyAlignment="0" applyProtection="0"/>
    <xf numFmtId="0" fontId="29" fillId="29" borderId="41" applyNumberFormat="0" applyAlignment="0" applyProtection="0"/>
    <xf numFmtId="0" fontId="7" fillId="0" borderId="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2" fillId="0" borderId="47" applyNumberFormat="0" applyFill="0" applyAlignment="0" applyProtection="0"/>
    <xf numFmtId="0" fontId="33" fillId="0" borderId="48" applyNumberFormat="0" applyFill="0" applyAlignment="0" applyProtection="0"/>
    <xf numFmtId="0" fontId="34" fillId="0" borderId="49" applyNumberFormat="0" applyFill="0" applyAlignment="0" applyProtection="0"/>
    <xf numFmtId="0" fontId="34" fillId="0" borderId="0" applyNumberFormat="0" applyFill="0" applyBorder="0" applyAlignment="0" applyProtection="0"/>
    <xf numFmtId="0" fontId="38" fillId="0" borderId="0" applyNumberFormat="0" applyFill="0" applyBorder="0" applyAlignment="0" applyProtection="0"/>
    <xf numFmtId="0" fontId="35" fillId="0" borderId="46" applyNumberFormat="0" applyFill="0" applyAlignment="0" applyProtection="0"/>
    <xf numFmtId="0" fontId="31" fillId="0" borderId="0" applyNumberFormat="0" applyFill="0" applyBorder="0" applyAlignment="0" applyProtection="0"/>
    <xf numFmtId="0" fontId="32" fillId="0" borderId="47" applyNumberFormat="0" applyFill="0" applyAlignment="0" applyProtection="0"/>
    <xf numFmtId="0" fontId="33" fillId="0" borderId="48" applyNumberFormat="0" applyFill="0" applyAlignment="0" applyProtection="0"/>
    <xf numFmtId="0" fontId="34" fillId="0" borderId="49" applyNumberFormat="0" applyFill="0" applyAlignment="0" applyProtection="0"/>
    <xf numFmtId="0" fontId="34" fillId="0" borderId="0" applyNumberFormat="0" applyFill="0" applyBorder="0" applyAlignment="0" applyProtection="0"/>
    <xf numFmtId="0" fontId="19" fillId="0" borderId="0"/>
    <xf numFmtId="0" fontId="36" fillId="30" borderId="44" applyNumberFormat="0" applyAlignment="0" applyProtection="0"/>
    <xf numFmtId="0" fontId="24" fillId="0" borderId="43"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6" fillId="30" borderId="44" applyNumberFormat="0" applyAlignment="0" applyProtection="0"/>
    <xf numFmtId="0" fontId="9" fillId="0" borderId="0"/>
    <xf numFmtId="0" fontId="21" fillId="25" borderId="0" applyNumberFormat="0" applyBorder="0" applyAlignment="0" applyProtection="0"/>
    <xf numFmtId="0" fontId="21" fillId="26" borderId="0" applyNumberFormat="0" applyBorder="0" applyAlignment="0" applyProtection="0"/>
    <xf numFmtId="0" fontId="21" fillId="27"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8" borderId="0" applyNumberFormat="0" applyBorder="0" applyAlignment="0" applyProtection="0"/>
    <xf numFmtId="0" fontId="7" fillId="31" borderId="45" applyNumberFormat="0" applyFont="0" applyAlignment="0" applyProtection="0"/>
    <xf numFmtId="0" fontId="23" fillId="29" borderId="42" applyNumberFormat="0" applyAlignment="0" applyProtection="0"/>
    <xf numFmtId="0" fontId="28" fillId="13" borderId="0" applyNumberFormat="0" applyBorder="0" applyAlignment="0" applyProtection="0"/>
    <xf numFmtId="0" fontId="22"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47" applyNumberFormat="0" applyFill="0" applyAlignment="0" applyProtection="0"/>
    <xf numFmtId="0" fontId="33" fillId="0" borderId="48" applyNumberFormat="0" applyFill="0" applyAlignment="0" applyProtection="0"/>
    <xf numFmtId="0" fontId="34" fillId="0" borderId="49" applyNumberFormat="0" applyFill="0" applyAlignment="0" applyProtection="0"/>
    <xf numFmtId="0" fontId="34" fillId="0" borderId="0" applyNumberFormat="0" applyFill="0" applyBorder="0" applyAlignment="0" applyProtection="0"/>
    <xf numFmtId="0" fontId="27" fillId="32" borderId="0" applyNumberFormat="0" applyBorder="0" applyAlignment="0" applyProtection="0"/>
    <xf numFmtId="0" fontId="35" fillId="0" borderId="46" applyNumberFormat="0" applyFill="0" applyAlignment="0" applyProtection="0"/>
    <xf numFmtId="0" fontId="29" fillId="29" borderId="41" applyNumberFormat="0" applyAlignment="0" applyProtection="0"/>
    <xf numFmtId="0" fontId="25" fillId="16" borderId="42" applyNumberFormat="0" applyAlignment="0" applyProtection="0"/>
    <xf numFmtId="0" fontId="26" fillId="12" borderId="0" applyNumberFormat="0" applyBorder="0" applyAlignment="0" applyProtection="0"/>
    <xf numFmtId="0" fontId="36" fillId="30" borderId="44" applyNumberFormat="0" applyAlignment="0" applyProtection="0"/>
    <xf numFmtId="0" fontId="24" fillId="0" borderId="43" applyNumberFormat="0" applyFill="0" applyAlignment="0" applyProtection="0"/>
    <xf numFmtId="0" fontId="7" fillId="0" borderId="0"/>
    <xf numFmtId="9" fontId="7" fillId="0" borderId="0" applyFont="0" applyFill="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31" borderId="0" applyNumberFormat="0" applyBorder="0" applyAlignment="0" applyProtection="0"/>
    <xf numFmtId="0" fontId="20" fillId="16" borderId="0" applyNumberFormat="0" applyBorder="0" applyAlignment="0" applyProtection="0"/>
    <xf numFmtId="0" fontId="20" fillId="15" borderId="0" applyNumberFormat="0" applyBorder="0" applyAlignment="0" applyProtection="0"/>
    <xf numFmtId="0" fontId="20" fillId="31" borderId="0" applyNumberFormat="0" applyBorder="0" applyAlignment="0" applyProtection="0"/>
    <xf numFmtId="0" fontId="20" fillId="15" borderId="0" applyNumberFormat="0" applyBorder="0" applyAlignment="0" applyProtection="0"/>
    <xf numFmtId="0" fontId="20" fillId="18" borderId="0" applyNumberFormat="0" applyBorder="0" applyAlignment="0" applyProtection="0"/>
    <xf numFmtId="0" fontId="20" fillId="32" borderId="0" applyNumberFormat="0" applyBorder="0" applyAlignment="0" applyProtection="0"/>
    <xf numFmtId="0" fontId="20" fillId="12" borderId="0" applyNumberFormat="0" applyBorder="0" applyAlignment="0" applyProtection="0"/>
    <xf numFmtId="0" fontId="20" fillId="15" borderId="0" applyNumberFormat="0" applyBorder="0" applyAlignment="0" applyProtection="0"/>
    <xf numFmtId="0" fontId="20" fillId="31" borderId="0" applyNumberFormat="0" applyBorder="0" applyAlignment="0" applyProtection="0"/>
    <xf numFmtId="0" fontId="21" fillId="15" borderId="0" applyNumberFormat="0" applyBorder="0" applyAlignment="0" applyProtection="0"/>
    <xf numFmtId="0" fontId="21" fillId="28" borderId="0" applyNumberFormat="0" applyBorder="0" applyAlignment="0" applyProtection="0"/>
    <xf numFmtId="0" fontId="21" fillId="20" borderId="0" applyNumberFormat="0" applyBorder="0" applyAlignment="0" applyProtection="0"/>
    <xf numFmtId="0" fontId="21" fillId="12" borderId="0" applyNumberFormat="0" applyBorder="0" applyAlignment="0" applyProtection="0"/>
    <xf numFmtId="0" fontId="21" fillId="15" borderId="0" applyNumberFormat="0" applyBorder="0" applyAlignment="0" applyProtection="0"/>
    <xf numFmtId="0" fontId="21" fillId="18" borderId="0" applyNumberFormat="0" applyBorder="0" applyAlignment="0" applyProtection="0"/>
    <xf numFmtId="0" fontId="23" fillId="33" borderId="42" applyNumberFormat="0" applyAlignment="0" applyProtection="0"/>
    <xf numFmtId="0" fontId="36" fillId="30" borderId="44" applyNumberFormat="0" applyAlignment="0" applyProtection="0"/>
    <xf numFmtId="14" fontId="9"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78" fontId="9" fillId="0" borderId="0" applyFont="0" applyFill="0" applyBorder="0" applyAlignment="0" applyProtection="0"/>
    <xf numFmtId="38" fontId="46" fillId="0" borderId="0" applyFont="0" applyFill="0" applyBorder="0" applyAlignment="0" applyProtection="0"/>
    <xf numFmtId="179" fontId="9" fillId="0" borderId="0" applyFont="0" applyFill="0" applyBorder="0" applyAlignment="0" applyProtection="0"/>
    <xf numFmtId="176" fontId="17"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65" fontId="9" fillId="0" borderId="0" applyFont="0" applyFill="0" applyBorder="0" applyAlignment="0" applyProtection="0"/>
    <xf numFmtId="0" fontId="24" fillId="0" borderId="43" applyNumberFormat="0" applyFill="0" applyAlignment="0" applyProtection="0"/>
    <xf numFmtId="0" fontId="49" fillId="13" borderId="0" applyNumberFormat="0" applyBorder="0" applyAlignment="0" applyProtection="0"/>
    <xf numFmtId="0" fontId="25" fillId="16" borderId="42" applyNumberFormat="0" applyAlignment="0" applyProtection="0"/>
    <xf numFmtId="0" fontId="50" fillId="0" borderId="50" applyNumberFormat="0" applyFill="0" applyAlignment="0" applyProtection="0"/>
    <xf numFmtId="0" fontId="51" fillId="0" borderId="48" applyNumberFormat="0" applyFill="0" applyAlignment="0" applyProtection="0"/>
    <xf numFmtId="0" fontId="48" fillId="0" borderId="51" applyNumberFormat="0" applyFill="0" applyAlignment="0" applyProtection="0"/>
    <xf numFmtId="0" fontId="48" fillId="0" borderId="0" applyNumberFormat="0" applyFill="0" applyBorder="0" applyAlignment="0" applyProtection="0"/>
    <xf numFmtId="0" fontId="27" fillId="32" borderId="0" applyNumberFormat="0" applyBorder="0" applyAlignment="0" applyProtection="0"/>
    <xf numFmtId="0" fontId="7" fillId="31" borderId="45" applyNumberFormat="0" applyFont="0" applyAlignment="0" applyProtection="0"/>
    <xf numFmtId="0" fontId="26" fillId="12" borderId="0" applyNumberFormat="0" applyBorder="0" applyAlignment="0" applyProtection="0"/>
    <xf numFmtId="9" fontId="20"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0" fontId="9" fillId="0" borderId="0"/>
    <xf numFmtId="0" fontId="20" fillId="0" borderId="0"/>
    <xf numFmtId="0" fontId="17" fillId="0" borderId="0"/>
    <xf numFmtId="0" fontId="17" fillId="0" borderId="0"/>
    <xf numFmtId="0" fontId="9" fillId="0" borderId="0"/>
    <xf numFmtId="0" fontId="9" fillId="0" borderId="0"/>
    <xf numFmtId="0" fontId="9" fillId="0" borderId="0"/>
    <xf numFmtId="0" fontId="9" fillId="0" borderId="0"/>
    <xf numFmtId="0" fontId="9" fillId="0" borderId="0"/>
    <xf numFmtId="180" fontId="9" fillId="0" borderId="0" applyFont="0" applyFill="0" applyBorder="0" applyAlignment="0" applyProtection="0"/>
    <xf numFmtId="49" fontId="47" fillId="9" borderId="52" applyFont="0" applyFill="0" applyBorder="0" applyAlignment="0" applyProtection="0">
      <alignment horizontal="center" vertical="center"/>
      <protection locked="0"/>
    </xf>
    <xf numFmtId="0" fontId="38" fillId="0" borderId="0" applyNumberFormat="0" applyFill="0" applyBorder="0" applyAlignment="0" applyProtection="0"/>
    <xf numFmtId="0" fontId="35" fillId="0" borderId="53" applyNumberFormat="0" applyFill="0" applyAlignment="0" applyProtection="0"/>
    <xf numFmtId="0" fontId="38" fillId="0" borderId="0" applyNumberFormat="0" applyFill="0" applyBorder="0" applyAlignment="0" applyProtection="0"/>
    <xf numFmtId="0" fontId="29" fillId="33" borderId="41" applyNumberFormat="0" applyAlignment="0" applyProtection="0"/>
    <xf numFmtId="0" fontId="8" fillId="0" borderId="0"/>
    <xf numFmtId="0" fontId="30" fillId="0" borderId="0" applyNumberFormat="0" applyFill="0" applyBorder="0" applyAlignment="0" applyProtection="0"/>
    <xf numFmtId="0" fontId="22" fillId="0" borderId="0" applyNumberFormat="0" applyFill="0" applyBorder="0" applyAlignment="0" applyProtection="0"/>
    <xf numFmtId="166" fontId="7" fillId="0" borderId="0" applyFont="0" applyFill="0" applyBorder="0" applyAlignment="0" applyProtection="0"/>
    <xf numFmtId="9" fontId="46" fillId="0" borderId="0" applyFont="0" applyFill="0" applyBorder="0" applyAlignment="0" applyProtection="0"/>
    <xf numFmtId="0" fontId="5" fillId="3" borderId="0" applyNumberFormat="0" applyBorder="0" applyAlignment="0" applyProtection="0"/>
    <xf numFmtId="43" fontId="9"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0" fontId="4" fillId="2" borderId="0" applyNumberFormat="0" applyBorder="0" applyAlignment="0" applyProtection="0"/>
    <xf numFmtId="0" fontId="6" fillId="4" borderId="0" applyNumberFormat="0" applyBorder="0" applyAlignment="0" applyProtection="0"/>
    <xf numFmtId="0" fontId="2" fillId="0" borderId="0"/>
    <xf numFmtId="0" fontId="9" fillId="0" borderId="0"/>
    <xf numFmtId="0" fontId="2" fillId="0" borderId="0"/>
    <xf numFmtId="0" fontId="2" fillId="0" borderId="0"/>
    <xf numFmtId="9" fontId="9"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9" fillId="0" borderId="0"/>
    <xf numFmtId="181" fontId="9" fillId="0" borderId="0" applyFont="0" applyFill="0" applyBorder="0" applyAlignment="0" applyProtection="0"/>
    <xf numFmtId="0" fontId="5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52"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44" fontId="2" fillId="0" borderId="0" applyFont="0" applyFill="0" applyBorder="0" applyAlignment="0" applyProtection="0"/>
  </cellStyleXfs>
  <cellXfs count="291">
    <xf numFmtId="0" fontId="0" fillId="0" borderId="0" xfId="0"/>
    <xf numFmtId="0" fontId="1" fillId="0" borderId="0" xfId="0" applyFont="1" applyAlignment="1">
      <alignment horizontal="center"/>
    </xf>
    <xf numFmtId="0" fontId="0" fillId="0" borderId="4" xfId="0" applyBorder="1"/>
    <xf numFmtId="0" fontId="1" fillId="0" borderId="10" xfId="0" applyFont="1" applyBorder="1" applyAlignment="1">
      <alignment horizontal="center"/>
    </xf>
    <xf numFmtId="0" fontId="1" fillId="0" borderId="11" xfId="0" applyFont="1" applyBorder="1" applyAlignment="1">
      <alignment horizontal="center"/>
    </xf>
    <xf numFmtId="0" fontId="0" fillId="0" borderId="12" xfId="0" applyBorder="1"/>
    <xf numFmtId="0" fontId="1" fillId="0" borderId="9" xfId="0" applyFont="1" applyBorder="1"/>
    <xf numFmtId="0" fontId="0" fillId="0" borderId="12" xfId="0" applyBorder="1" applyAlignment="1">
      <alignment horizontal="left" indent="2"/>
    </xf>
    <xf numFmtId="0" fontId="1" fillId="0" borderId="14" xfId="0" applyFont="1" applyBorder="1" applyAlignment="1">
      <alignment horizontal="left" indent="2"/>
    </xf>
    <xf numFmtId="0" fontId="1" fillId="0" borderId="12" xfId="0" applyFont="1" applyBorder="1" applyAlignment="1">
      <alignment horizontal="left" indent="2"/>
    </xf>
    <xf numFmtId="0" fontId="1" fillId="0" borderId="0" xfId="0" applyFont="1"/>
    <xf numFmtId="0" fontId="1" fillId="0" borderId="20" xfId="0" applyFont="1" applyBorder="1"/>
    <xf numFmtId="0" fontId="0" fillId="0" borderId="21" xfId="0" applyBorder="1"/>
    <xf numFmtId="44" fontId="0" fillId="0" borderId="1" xfId="1" applyFont="1" applyBorder="1"/>
    <xf numFmtId="44" fontId="0" fillId="0" borderId="13" xfId="1" applyFont="1" applyBorder="1"/>
    <xf numFmtId="44" fontId="0" fillId="0" borderId="15" xfId="1" applyFont="1" applyBorder="1"/>
    <xf numFmtId="44" fontId="0" fillId="0" borderId="16" xfId="1" applyFont="1" applyBorder="1"/>
    <xf numFmtId="0" fontId="0" fillId="0" borderId="22" xfId="0" applyBorder="1"/>
    <xf numFmtId="0" fontId="0" fillId="0" borderId="23" xfId="0" applyBorder="1" applyAlignment="1">
      <alignment horizontal="left" indent="2"/>
    </xf>
    <xf numFmtId="44" fontId="1" fillId="0" borderId="1" xfId="1" applyFont="1" applyBorder="1"/>
    <xf numFmtId="44" fontId="1" fillId="0" borderId="15" xfId="1" applyFont="1" applyBorder="1"/>
    <xf numFmtId="44" fontId="1" fillId="0" borderId="16" xfId="1" applyFont="1" applyBorder="1"/>
    <xf numFmtId="44" fontId="0" fillId="0" borderId="15" xfId="0" applyNumberFormat="1" applyBorder="1"/>
    <xf numFmtId="44" fontId="0" fillId="0" borderId="16" xfId="0" applyNumberFormat="1" applyBorder="1"/>
    <xf numFmtId="44" fontId="1" fillId="0" borderId="15" xfId="0" applyNumberFormat="1" applyFont="1" applyBorder="1"/>
    <xf numFmtId="0" fontId="0" fillId="0" borderId="24" xfId="0" applyBorder="1"/>
    <xf numFmtId="0" fontId="0" fillId="0" borderId="25" xfId="0" applyBorder="1"/>
    <xf numFmtId="0" fontId="0" fillId="0" borderId="26" xfId="0" applyBorder="1"/>
    <xf numFmtId="0" fontId="0" fillId="0" borderId="28" xfId="0" applyBorder="1"/>
    <xf numFmtId="0" fontId="0" fillId="0" borderId="29" xfId="0" applyBorder="1"/>
    <xf numFmtId="0" fontId="0" fillId="0" borderId="20" xfId="0" applyBorder="1"/>
    <xf numFmtId="0" fontId="1" fillId="0" borderId="1" xfId="0" applyFont="1" applyBorder="1"/>
    <xf numFmtId="0" fontId="1" fillId="0" borderId="8" xfId="0" applyFont="1" applyBorder="1" applyAlignment="1">
      <alignment horizontal="center"/>
    </xf>
    <xf numFmtId="0" fontId="1" fillId="0" borderId="30" xfId="0" applyFont="1" applyBorder="1" applyAlignment="1">
      <alignment horizontal="center"/>
    </xf>
    <xf numFmtId="0" fontId="1" fillId="0" borderId="6" xfId="0" applyFont="1" applyBorder="1" applyAlignment="1">
      <alignment horizontal="center"/>
    </xf>
    <xf numFmtId="0" fontId="1" fillId="0" borderId="33" xfId="0" applyFont="1" applyBorder="1" applyAlignment="1">
      <alignment horizontal="center"/>
    </xf>
    <xf numFmtId="0" fontId="1" fillId="0" borderId="34" xfId="0" applyFont="1" applyBorder="1" applyAlignment="1">
      <alignment horizontal="center"/>
    </xf>
    <xf numFmtId="0" fontId="0" fillId="0" borderId="0" xfId="0" applyAlignment="1">
      <alignment horizontal="left"/>
    </xf>
    <xf numFmtId="0" fontId="0" fillId="0" borderId="0" xfId="0" applyAlignment="1">
      <alignment horizontal="left" vertical="center" indent="2"/>
    </xf>
    <xf numFmtId="0" fontId="3" fillId="0" borderId="0" xfId="0" applyFont="1" applyAlignment="1">
      <alignment horizontal="left" vertical="center" indent="2"/>
    </xf>
    <xf numFmtId="0" fontId="1" fillId="0" borderId="0" xfId="0" applyFont="1" applyAlignment="1">
      <alignment horizontal="left"/>
    </xf>
    <xf numFmtId="44" fontId="2" fillId="0" borderId="1" xfId="1" applyFont="1" applyBorder="1"/>
    <xf numFmtId="0" fontId="0" fillId="0" borderId="5" xfId="0" applyBorder="1"/>
    <xf numFmtId="0" fontId="0" fillId="0" borderId="23" xfId="0" applyBorder="1"/>
    <xf numFmtId="0" fontId="0" fillId="0" borderId="3" xfId="0" applyBorder="1"/>
    <xf numFmtId="0" fontId="0" fillId="0" borderId="38" xfId="0" applyBorder="1"/>
    <xf numFmtId="43" fontId="0" fillId="0" borderId="35" xfId="2" applyFont="1" applyBorder="1"/>
    <xf numFmtId="43" fontId="0" fillId="0" borderId="31" xfId="2" applyFont="1" applyBorder="1"/>
    <xf numFmtId="43" fontId="0" fillId="0" borderId="13" xfId="2" applyFont="1" applyBorder="1"/>
    <xf numFmtId="43" fontId="1" fillId="0" borderId="39" xfId="2" applyFont="1" applyBorder="1"/>
    <xf numFmtId="43" fontId="2" fillId="0" borderId="36" xfId="2" applyFont="1" applyBorder="1"/>
    <xf numFmtId="43" fontId="2" fillId="0" borderId="32" xfId="2" applyFont="1" applyBorder="1"/>
    <xf numFmtId="43" fontId="2" fillId="0" borderId="16" xfId="2" applyFont="1" applyBorder="1"/>
    <xf numFmtId="44" fontId="1" fillId="0" borderId="13" xfId="1" applyFont="1" applyBorder="1"/>
    <xf numFmtId="0" fontId="1" fillId="0" borderId="11" xfId="0" applyFont="1" applyBorder="1"/>
    <xf numFmtId="0" fontId="1" fillId="0" borderId="18" xfId="0" applyFont="1" applyBorder="1"/>
    <xf numFmtId="0" fontId="0" fillId="0" borderId="13" xfId="0" applyBorder="1" applyAlignment="1">
      <alignment horizontal="left" indent="2"/>
    </xf>
    <xf numFmtId="0" fontId="1" fillId="0" borderId="40" xfId="0" applyFont="1" applyBorder="1"/>
    <xf numFmtId="0" fontId="1" fillId="0" borderId="16" xfId="0" applyFont="1" applyBorder="1" applyAlignment="1">
      <alignment horizontal="left"/>
    </xf>
    <xf numFmtId="0" fontId="0" fillId="0" borderId="1" xfId="0" applyBorder="1"/>
    <xf numFmtId="0" fontId="0" fillId="0" borderId="0" xfId="0" applyAlignment="1">
      <alignment horizontal="center"/>
    </xf>
    <xf numFmtId="0" fontId="1" fillId="0" borderId="1" xfId="0" applyFont="1" applyBorder="1" applyAlignment="1">
      <alignment horizontal="center"/>
    </xf>
    <xf numFmtId="182" fontId="0" fillId="0" borderId="0" xfId="2" applyNumberFormat="1" applyFont="1"/>
    <xf numFmtId="3" fontId="1" fillId="34" borderId="1" xfId="0" applyNumberFormat="1" applyFont="1" applyFill="1" applyBorder="1"/>
    <xf numFmtId="44" fontId="0" fillId="0" borderId="1" xfId="1" applyFont="1" applyFill="1" applyBorder="1"/>
    <xf numFmtId="44" fontId="0" fillId="0" borderId="1" xfId="1" applyFont="1" applyFill="1" applyBorder="1" applyAlignment="1"/>
    <xf numFmtId="44" fontId="0" fillId="0" borderId="12" xfId="1" applyFont="1" applyFill="1" applyBorder="1"/>
    <xf numFmtId="44" fontId="0" fillId="0" borderId="12" xfId="1" applyFont="1" applyFill="1" applyBorder="1" applyAlignment="1"/>
    <xf numFmtId="44" fontId="0" fillId="0" borderId="13" xfId="1" applyFont="1" applyBorder="1" applyAlignment="1">
      <alignment horizontal="center"/>
    </xf>
    <xf numFmtId="0" fontId="0" fillId="0" borderId="14" xfId="0" applyBorder="1" applyAlignment="1">
      <alignment horizontal="left" indent="2"/>
    </xf>
    <xf numFmtId="44" fontId="0" fillId="0" borderId="16" xfId="1" applyFont="1" applyBorder="1" applyAlignment="1">
      <alignment horizontal="center"/>
    </xf>
    <xf numFmtId="44" fontId="53" fillId="0" borderId="0" xfId="0" applyNumberFormat="1" applyFont="1" applyAlignment="1">
      <alignment horizontal="center"/>
    </xf>
    <xf numFmtId="0" fontId="0" fillId="0" borderId="17" xfId="0" applyBorder="1" applyAlignment="1">
      <alignment horizontal="left" indent="2"/>
    </xf>
    <xf numFmtId="43" fontId="2" fillId="0" borderId="39" xfId="2" applyFont="1" applyBorder="1"/>
    <xf numFmtId="43" fontId="2" fillId="0" borderId="57" xfId="2" applyFont="1" applyBorder="1"/>
    <xf numFmtId="0" fontId="1" fillId="0" borderId="0" xfId="0" applyFont="1" applyAlignment="1">
      <alignment horizontal="center" wrapText="1"/>
    </xf>
    <xf numFmtId="0" fontId="1" fillId="35" borderId="0" xfId="0" applyFont="1" applyFill="1"/>
    <xf numFmtId="0" fontId="1" fillId="35" borderId="0" xfId="0" applyFont="1" applyFill="1" applyAlignment="1">
      <alignment horizontal="center"/>
    </xf>
    <xf numFmtId="3" fontId="0" fillId="0" borderId="0" xfId="0" applyNumberFormat="1" applyAlignment="1">
      <alignment horizontal="center"/>
    </xf>
    <xf numFmtId="0" fontId="0" fillId="34" borderId="0" xfId="0" applyFill="1"/>
    <xf numFmtId="3" fontId="0" fillId="34" borderId="0" xfId="0" applyNumberFormat="1" applyFill="1"/>
    <xf numFmtId="0" fontId="1" fillId="0" borderId="37" xfId="0" applyFont="1" applyBorder="1" applyAlignment="1">
      <alignment horizontal="center"/>
    </xf>
    <xf numFmtId="0" fontId="1" fillId="0" borderId="19" xfId="0" applyFont="1" applyBorder="1"/>
    <xf numFmtId="44" fontId="0" fillId="0" borderId="37" xfId="1" applyFont="1" applyBorder="1"/>
    <xf numFmtId="44" fontId="0" fillId="0" borderId="12" xfId="1" applyFont="1" applyBorder="1"/>
    <xf numFmtId="0" fontId="1" fillId="0" borderId="28" xfId="0" applyFont="1" applyBorder="1"/>
    <xf numFmtId="0" fontId="1" fillId="0" borderId="27" xfId="0" applyFont="1" applyBorder="1"/>
    <xf numFmtId="0" fontId="0" fillId="0" borderId="26" xfId="0" applyBorder="1" applyAlignment="1">
      <alignment horizontal="left" indent="2"/>
    </xf>
    <xf numFmtId="0" fontId="1" fillId="0" borderId="26" xfId="0" applyFont="1" applyBorder="1" applyAlignment="1">
      <alignment horizontal="left" indent="2"/>
    </xf>
    <xf numFmtId="0" fontId="1" fillId="0" borderId="58" xfId="0" applyFont="1" applyBorder="1" applyAlignment="1">
      <alignment horizontal="left" indent="2"/>
    </xf>
    <xf numFmtId="44" fontId="0" fillId="0" borderId="7" xfId="1" applyFont="1" applyBorder="1"/>
    <xf numFmtId="44" fontId="1" fillId="0" borderId="59" xfId="1" applyFont="1" applyBorder="1"/>
    <xf numFmtId="0" fontId="1" fillId="0" borderId="19" xfId="0" applyFont="1" applyBorder="1" applyAlignment="1">
      <alignment horizontal="center"/>
    </xf>
    <xf numFmtId="0" fontId="1" fillId="0" borderId="18" xfId="0" applyFont="1" applyBorder="1" applyAlignment="1">
      <alignment horizontal="center"/>
    </xf>
    <xf numFmtId="44" fontId="1" fillId="0" borderId="14" xfId="1" applyFont="1" applyBorder="1"/>
    <xf numFmtId="44" fontId="0" fillId="0" borderId="14" xfId="0" applyNumberFormat="1" applyBorder="1"/>
    <xf numFmtId="0" fontId="0" fillId="0" borderId="1" xfId="0" applyBorder="1" applyAlignment="1">
      <alignment horizontal="center"/>
    </xf>
    <xf numFmtId="0" fontId="1" fillId="0" borderId="12" xfId="0" applyFont="1" applyBorder="1" applyAlignment="1">
      <alignment horizontal="center"/>
    </xf>
    <xf numFmtId="0" fontId="1" fillId="0" borderId="13" xfId="0" applyFont="1" applyBorder="1" applyAlignment="1">
      <alignment horizontal="center"/>
    </xf>
    <xf numFmtId="0" fontId="1" fillId="0" borderId="55" xfId="0" applyFont="1" applyBorder="1" applyAlignment="1">
      <alignment horizontal="center"/>
    </xf>
    <xf numFmtId="0" fontId="1" fillId="0" borderId="2" xfId="0" applyFont="1" applyBorder="1" applyAlignment="1">
      <alignment horizontal="center"/>
    </xf>
    <xf numFmtId="44" fontId="0" fillId="0" borderId="14" xfId="1" applyFont="1" applyBorder="1"/>
    <xf numFmtId="44" fontId="1" fillId="0" borderId="14" xfId="0" applyNumberFormat="1" applyFont="1" applyBorder="1"/>
    <xf numFmtId="0" fontId="0" fillId="0" borderId="27" xfId="0" applyBorder="1" applyAlignment="1">
      <alignment horizontal="left" indent="2"/>
    </xf>
    <xf numFmtId="0" fontId="0" fillId="0" borderId="14" xfId="1" applyNumberFormat="1" applyFont="1" applyBorder="1"/>
    <xf numFmtId="0" fontId="1" fillId="0" borderId="26" xfId="0" applyFont="1" applyBorder="1" applyAlignment="1">
      <alignment horizontal="left" wrapText="1" indent="2"/>
    </xf>
    <xf numFmtId="0" fontId="0" fillId="0" borderId="0" xfId="0" applyAlignment="1">
      <alignment wrapText="1"/>
    </xf>
    <xf numFmtId="0" fontId="1" fillId="0" borderId="23" xfId="0" applyFont="1" applyBorder="1"/>
    <xf numFmtId="0" fontId="1" fillId="0" borderId="7" xfId="0" applyFont="1" applyBorder="1" applyAlignment="1">
      <alignment horizontal="center"/>
    </xf>
    <xf numFmtId="0" fontId="1" fillId="0" borderId="1" xfId="0" applyFont="1" applyBorder="1" applyAlignment="1">
      <alignment horizontal="left"/>
    </xf>
    <xf numFmtId="0" fontId="1" fillId="0" borderId="62" xfId="0" applyFont="1" applyBorder="1"/>
    <xf numFmtId="43" fontId="1" fillId="0" borderId="0" xfId="2" applyFont="1" applyBorder="1"/>
    <xf numFmtId="44" fontId="2" fillId="0" borderId="0" xfId="1" applyFont="1" applyBorder="1"/>
    <xf numFmtId="0" fontId="1" fillId="0" borderId="12" xfId="0" applyFont="1" applyBorder="1"/>
    <xf numFmtId="0" fontId="0" fillId="0" borderId="14" xfId="0" applyBorder="1"/>
    <xf numFmtId="0" fontId="1" fillId="0" borderId="26" xfId="0" applyFont="1" applyBorder="1"/>
    <xf numFmtId="0" fontId="0" fillId="0" borderId="22" xfId="0" applyBorder="1" applyAlignment="1">
      <alignment horizontal="left" indent="2"/>
    </xf>
    <xf numFmtId="0" fontId="0" fillId="0" borderId="58" xfId="0" applyBorder="1" applyAlignment="1">
      <alignment horizontal="left" indent="2"/>
    </xf>
    <xf numFmtId="44" fontId="1" fillId="0" borderId="12" xfId="1" applyFont="1" applyFill="1" applyBorder="1"/>
    <xf numFmtId="0" fontId="0" fillId="0" borderId="26" xfId="0" applyBorder="1" applyAlignment="1">
      <alignment horizontal="left" indent="1"/>
    </xf>
    <xf numFmtId="0" fontId="1" fillId="0" borderId="26" xfId="0" applyFont="1" applyBorder="1" applyAlignment="1">
      <alignment horizontal="left"/>
    </xf>
    <xf numFmtId="0" fontId="0" fillId="0" borderId="59" xfId="0" applyBorder="1"/>
    <xf numFmtId="0" fontId="0" fillId="0" borderId="23" xfId="0" applyBorder="1" applyAlignment="1">
      <alignment horizontal="left"/>
    </xf>
    <xf numFmtId="0" fontId="1" fillId="0" borderId="66" xfId="0" applyFont="1" applyBorder="1" applyAlignment="1">
      <alignment horizontal="center"/>
    </xf>
    <xf numFmtId="0" fontId="1" fillId="0" borderId="67" xfId="0" applyFont="1" applyBorder="1" applyAlignment="1">
      <alignment horizontal="center"/>
    </xf>
    <xf numFmtId="0" fontId="0" fillId="0" borderId="58" xfId="0" applyBorder="1"/>
    <xf numFmtId="0" fontId="0" fillId="0" borderId="36" xfId="0" applyBorder="1"/>
    <xf numFmtId="0" fontId="1" fillId="0" borderId="68" xfId="0" applyFont="1" applyBorder="1"/>
    <xf numFmtId="0" fontId="1" fillId="0" borderId="68" xfId="0" applyFont="1" applyBorder="1" applyAlignment="1">
      <alignment horizontal="center"/>
    </xf>
    <xf numFmtId="0" fontId="1" fillId="0" borderId="69" xfId="0" applyFont="1" applyBorder="1" applyAlignment="1">
      <alignment horizontal="center"/>
    </xf>
    <xf numFmtId="0" fontId="1" fillId="0" borderId="37" xfId="0" applyFont="1" applyBorder="1"/>
    <xf numFmtId="44" fontId="0" fillId="0" borderId="35" xfId="1" applyFont="1" applyBorder="1"/>
    <xf numFmtId="44" fontId="1" fillId="0" borderId="36" xfId="1" applyFont="1" applyBorder="1"/>
    <xf numFmtId="0" fontId="0" fillId="0" borderId="8" xfId="0" applyBorder="1"/>
    <xf numFmtId="0" fontId="0" fillId="0" borderId="37" xfId="0" applyBorder="1"/>
    <xf numFmtId="44" fontId="0" fillId="0" borderId="59" xfId="1" applyFont="1" applyBorder="1"/>
    <xf numFmtId="44" fontId="0" fillId="0" borderId="55" xfId="1" applyFont="1" applyFill="1" applyBorder="1" applyAlignment="1"/>
    <xf numFmtId="0" fontId="1" fillId="0" borderId="38" xfId="0" applyFont="1" applyBorder="1"/>
    <xf numFmtId="0" fontId="1" fillId="0" borderId="69" xfId="1" applyNumberFormat="1" applyFont="1" applyFill="1" applyBorder="1"/>
    <xf numFmtId="0" fontId="1" fillId="0" borderId="74" xfId="1" applyNumberFormat="1" applyFont="1" applyFill="1" applyBorder="1"/>
    <xf numFmtId="0" fontId="0" fillId="0" borderId="9" xfId="0" applyBorder="1" applyAlignment="1">
      <alignment horizontal="left" indent="2"/>
    </xf>
    <xf numFmtId="0" fontId="0" fillId="0" borderId="26" xfId="0" applyBorder="1" applyAlignment="1">
      <alignment horizontal="center"/>
    </xf>
    <xf numFmtId="0" fontId="0" fillId="0" borderId="58" xfId="0" applyBorder="1" applyAlignment="1">
      <alignment horizontal="center"/>
    </xf>
    <xf numFmtId="0" fontId="0" fillId="0" borderId="2" xfId="0" applyBorder="1" applyAlignment="1">
      <alignment horizontal="center"/>
    </xf>
    <xf numFmtId="0" fontId="0" fillId="0" borderId="60" xfId="0" applyBorder="1" applyAlignment="1">
      <alignment horizontal="center"/>
    </xf>
    <xf numFmtId="0" fontId="0" fillId="0" borderId="4" xfId="0" applyBorder="1" applyAlignment="1">
      <alignment horizontal="center"/>
    </xf>
    <xf numFmtId="0" fontId="0" fillId="0" borderId="8" xfId="0" applyBorder="1" applyAlignment="1">
      <alignment horizontal="center"/>
    </xf>
    <xf numFmtId="0" fontId="0" fillId="0" borderId="72" xfId="0" applyBorder="1" applyAlignment="1">
      <alignment horizontal="center"/>
    </xf>
    <xf numFmtId="0" fontId="0" fillId="0" borderId="37" xfId="0" applyBorder="1" applyAlignment="1">
      <alignment horizontal="center"/>
    </xf>
    <xf numFmtId="0" fontId="0" fillId="0" borderId="15" xfId="0" applyBorder="1" applyAlignment="1">
      <alignment horizontal="center"/>
    </xf>
    <xf numFmtId="0" fontId="0" fillId="0" borderId="73" xfId="0" applyBorder="1" applyAlignment="1">
      <alignment horizontal="center"/>
    </xf>
    <xf numFmtId="0" fontId="1" fillId="0" borderId="12" xfId="1" applyNumberFormat="1" applyFont="1" applyFill="1" applyBorder="1"/>
    <xf numFmtId="3" fontId="1" fillId="0" borderId="12" xfId="0" applyNumberFormat="1" applyFont="1" applyBorder="1"/>
    <xf numFmtId="3" fontId="1" fillId="0" borderId="35" xfId="0" applyNumberFormat="1" applyFont="1" applyBorder="1"/>
    <xf numFmtId="44" fontId="1" fillId="0" borderId="35" xfId="1" applyFont="1" applyFill="1" applyBorder="1"/>
    <xf numFmtId="44" fontId="53" fillId="0" borderId="12" xfId="1" applyFont="1" applyFill="1" applyBorder="1"/>
    <xf numFmtId="44" fontId="53" fillId="0" borderId="1" xfId="1" applyFont="1" applyFill="1" applyBorder="1"/>
    <xf numFmtId="3" fontId="53" fillId="0" borderId="12" xfId="0" applyNumberFormat="1" applyFont="1" applyBorder="1"/>
    <xf numFmtId="3" fontId="53" fillId="0" borderId="1" xfId="0" applyNumberFormat="1" applyFont="1" applyBorder="1"/>
    <xf numFmtId="0" fontId="53" fillId="0" borderId="12" xfId="1" applyNumberFormat="1" applyFont="1" applyFill="1" applyBorder="1"/>
    <xf numFmtId="164" fontId="0" fillId="34" borderId="1" xfId="1" applyNumberFormat="1" applyFont="1" applyFill="1" applyBorder="1"/>
    <xf numFmtId="44" fontId="0" fillId="34" borderId="11" xfId="1" applyFont="1" applyFill="1" applyBorder="1" applyAlignment="1">
      <alignment horizontal="center"/>
    </xf>
    <xf numFmtId="44" fontId="0" fillId="34" borderId="13" xfId="1" applyFont="1" applyFill="1" applyBorder="1" applyAlignment="1">
      <alignment horizontal="center"/>
    </xf>
    <xf numFmtId="44" fontId="0" fillId="34" borderId="12" xfId="1" applyFont="1" applyFill="1" applyBorder="1"/>
    <xf numFmtId="44" fontId="0" fillId="34" borderId="1" xfId="1" applyFont="1" applyFill="1" applyBorder="1"/>
    <xf numFmtId="44" fontId="0" fillId="34" borderId="13" xfId="1" applyFont="1" applyFill="1" applyBorder="1"/>
    <xf numFmtId="44" fontId="0" fillId="34" borderId="7" xfId="1" applyFont="1" applyFill="1" applyBorder="1"/>
    <xf numFmtId="44" fontId="0" fillId="34" borderId="37" xfId="1" applyFont="1" applyFill="1" applyBorder="1"/>
    <xf numFmtId="0" fontId="1" fillId="0" borderId="33" xfId="0" applyFont="1" applyBorder="1"/>
    <xf numFmtId="0" fontId="1" fillId="0" borderId="34" xfId="0" applyFont="1" applyBorder="1"/>
    <xf numFmtId="0" fontId="0" fillId="0" borderId="35" xfId="0" applyBorder="1" applyAlignment="1">
      <alignment horizontal="left" indent="2"/>
    </xf>
    <xf numFmtId="0" fontId="0" fillId="0" borderId="35" xfId="0" applyBorder="1" applyAlignment="1">
      <alignment horizontal="left" wrapText="1" indent="2"/>
    </xf>
    <xf numFmtId="0" fontId="0" fillId="0" borderId="35" xfId="0" applyBorder="1"/>
    <xf numFmtId="0" fontId="1" fillId="0" borderId="36" xfId="0" applyFont="1" applyBorder="1" applyAlignment="1">
      <alignment horizontal="left" indent="2"/>
    </xf>
    <xf numFmtId="0" fontId="1" fillId="0" borderId="35" xfId="0" applyFont="1" applyBorder="1" applyAlignment="1">
      <alignment horizontal="left" indent="2"/>
    </xf>
    <xf numFmtId="44" fontId="2" fillId="34" borderId="1" xfId="1" applyFont="1" applyFill="1" applyBorder="1"/>
    <xf numFmtId="0" fontId="0" fillId="34" borderId="1" xfId="0" applyFill="1" applyBorder="1"/>
    <xf numFmtId="0" fontId="1" fillId="34" borderId="19" xfId="0" applyFont="1" applyFill="1" applyBorder="1" applyAlignment="1">
      <alignment horizontal="center"/>
    </xf>
    <xf numFmtId="0" fontId="1" fillId="34" borderId="34" xfId="0" applyFont="1" applyFill="1" applyBorder="1" applyAlignment="1">
      <alignment horizontal="center"/>
    </xf>
    <xf numFmtId="0" fontId="1" fillId="34" borderId="64" xfId="0" applyFont="1" applyFill="1" applyBorder="1" applyAlignment="1">
      <alignment horizontal="center"/>
    </xf>
    <xf numFmtId="0" fontId="1" fillId="34" borderId="12" xfId="0" applyFont="1" applyFill="1" applyBorder="1" applyAlignment="1">
      <alignment horizontal="center"/>
    </xf>
    <xf numFmtId="0" fontId="1" fillId="34" borderId="35" xfId="0" applyFont="1" applyFill="1" applyBorder="1" applyAlignment="1">
      <alignment horizontal="center"/>
    </xf>
    <xf numFmtId="0" fontId="1" fillId="34" borderId="31" xfId="0" applyFont="1" applyFill="1" applyBorder="1" applyAlignment="1">
      <alignment horizontal="center"/>
    </xf>
    <xf numFmtId="43" fontId="0" fillId="34" borderId="12" xfId="2" applyFont="1" applyFill="1" applyBorder="1"/>
    <xf numFmtId="43" fontId="0" fillId="34" borderId="35" xfId="2" applyFont="1" applyFill="1" applyBorder="1"/>
    <xf numFmtId="43" fontId="0" fillId="34" borderId="31" xfId="2" applyFont="1" applyFill="1" applyBorder="1"/>
    <xf numFmtId="43" fontId="0" fillId="34" borderId="35" xfId="2" applyFont="1" applyFill="1" applyBorder="1" applyAlignment="1">
      <alignment horizontal="center"/>
    </xf>
    <xf numFmtId="43" fontId="0" fillId="34" borderId="12" xfId="2" applyFont="1" applyFill="1" applyBorder="1" applyAlignment="1">
      <alignment horizontal="center"/>
    </xf>
    <xf numFmtId="43" fontId="0" fillId="34" borderId="65" xfId="2" applyFont="1" applyFill="1" applyBorder="1" applyAlignment="1">
      <alignment horizontal="center"/>
    </xf>
    <xf numFmtId="43" fontId="0" fillId="34" borderId="55" xfId="2" applyFont="1" applyFill="1" applyBorder="1" applyAlignment="1">
      <alignment horizontal="center"/>
    </xf>
    <xf numFmtId="43" fontId="0" fillId="34" borderId="36" xfId="2" applyFont="1" applyFill="1" applyBorder="1" applyAlignment="1">
      <alignment horizontal="center"/>
    </xf>
    <xf numFmtId="43" fontId="0" fillId="34" borderId="14" xfId="2" applyFont="1" applyFill="1" applyBorder="1" applyAlignment="1">
      <alignment horizontal="center"/>
    </xf>
    <xf numFmtId="44" fontId="0" fillId="34" borderId="35" xfId="1" applyFont="1" applyFill="1" applyBorder="1"/>
    <xf numFmtId="0" fontId="1" fillId="34" borderId="8" xfId="0" applyFont="1" applyFill="1" applyBorder="1" applyAlignment="1">
      <alignment horizontal="center"/>
    </xf>
    <xf numFmtId="0" fontId="1" fillId="34" borderId="18" xfId="0" applyFont="1" applyFill="1" applyBorder="1" applyAlignment="1">
      <alignment horizontal="center"/>
    </xf>
    <xf numFmtId="0" fontId="1" fillId="34" borderId="6" xfId="0" applyFont="1" applyFill="1" applyBorder="1" applyAlignment="1">
      <alignment horizontal="center"/>
    </xf>
    <xf numFmtId="4" fontId="0" fillId="34" borderId="14" xfId="1" applyNumberFormat="1" applyFont="1" applyFill="1" applyBorder="1"/>
    <xf numFmtId="4" fontId="0" fillId="34" borderId="15" xfId="1" applyNumberFormat="1" applyFont="1" applyFill="1" applyBorder="1"/>
    <xf numFmtId="4" fontId="0" fillId="34" borderId="61" xfId="1" applyNumberFormat="1" applyFont="1" applyFill="1" applyBorder="1"/>
    <xf numFmtId="4" fontId="0" fillId="34" borderId="54" xfId="1" applyNumberFormat="1" applyFont="1" applyFill="1" applyBorder="1"/>
    <xf numFmtId="182" fontId="0" fillId="34" borderId="0" xfId="2" applyNumberFormat="1" applyFont="1" applyFill="1"/>
    <xf numFmtId="182" fontId="0" fillId="0" borderId="0" xfId="2" applyNumberFormat="1" applyFont="1" applyFill="1"/>
    <xf numFmtId="0" fontId="0" fillId="0" borderId="13" xfId="0" applyBorder="1"/>
    <xf numFmtId="0" fontId="0" fillId="0" borderId="15" xfId="1" applyNumberFormat="1" applyFont="1" applyBorder="1"/>
    <xf numFmtId="0" fontId="0" fillId="0" borderId="16" xfId="1" applyNumberFormat="1" applyFont="1" applyBorder="1"/>
    <xf numFmtId="0" fontId="0" fillId="0" borderId="73" xfId="1" applyNumberFormat="1" applyFont="1" applyBorder="1"/>
    <xf numFmtId="44" fontId="53" fillId="0" borderId="13" xfId="1" applyFont="1" applyFill="1" applyBorder="1"/>
    <xf numFmtId="3" fontId="53" fillId="0" borderId="13" xfId="0" applyNumberFormat="1" applyFont="1" applyBorder="1"/>
    <xf numFmtId="44" fontId="1" fillId="0" borderId="16" xfId="0" applyNumberFormat="1" applyFont="1" applyBorder="1"/>
    <xf numFmtId="44" fontId="2" fillId="34" borderId="12" xfId="1" applyFont="1" applyFill="1" applyBorder="1"/>
    <xf numFmtId="44" fontId="2" fillId="34" borderId="13" xfId="1" applyFont="1" applyFill="1" applyBorder="1"/>
    <xf numFmtId="44" fontId="2" fillId="34" borderId="14" xfId="1" applyFont="1" applyFill="1" applyBorder="1"/>
    <xf numFmtId="44" fontId="2" fillId="34" borderId="15" xfId="1" applyFont="1" applyFill="1" applyBorder="1"/>
    <xf numFmtId="44" fontId="2" fillId="34" borderId="16" xfId="1" applyFont="1" applyFill="1" applyBorder="1"/>
    <xf numFmtId="0" fontId="0" fillId="34" borderId="12" xfId="0" applyFill="1" applyBorder="1"/>
    <xf numFmtId="0" fontId="0" fillId="34" borderId="13" xfId="0" applyFill="1" applyBorder="1"/>
    <xf numFmtId="0" fontId="0" fillId="34" borderId="14" xfId="0" applyFill="1" applyBorder="1"/>
    <xf numFmtId="0" fontId="0" fillId="34" borderId="15" xfId="0" applyFill="1" applyBorder="1"/>
    <xf numFmtId="0" fontId="0" fillId="34" borderId="16" xfId="0" applyFill="1" applyBorder="1"/>
    <xf numFmtId="0" fontId="53" fillId="0" borderId="1" xfId="1" applyNumberFormat="1" applyFont="1" applyFill="1" applyBorder="1"/>
    <xf numFmtId="0" fontId="53" fillId="0" borderId="13" xfId="1" applyNumberFormat="1" applyFont="1" applyFill="1" applyBorder="1"/>
    <xf numFmtId="0" fontId="53" fillId="0" borderId="37" xfId="1" applyNumberFormat="1" applyFont="1" applyFill="1" applyBorder="1"/>
    <xf numFmtId="3" fontId="53" fillId="0" borderId="37" xfId="0" applyNumberFormat="1" applyFont="1" applyBorder="1"/>
    <xf numFmtId="44" fontId="1" fillId="0" borderId="73" xfId="0" applyNumberFormat="1" applyFont="1" applyBorder="1"/>
    <xf numFmtId="0" fontId="56" fillId="0" borderId="0" xfId="0" applyFont="1" applyAlignment="1">
      <alignment horizontal="left" vertical="center" indent="4"/>
    </xf>
    <xf numFmtId="0" fontId="56" fillId="0" borderId="0" xfId="0" applyFont="1" applyAlignment="1">
      <alignment horizontal="left" vertical="center" indent="7"/>
    </xf>
    <xf numFmtId="0" fontId="56" fillId="0" borderId="0" xfId="0" applyFont="1" applyAlignment="1">
      <alignment horizontal="left" indent="4"/>
    </xf>
    <xf numFmtId="0" fontId="54" fillId="0" borderId="0" xfId="0" applyFont="1" applyAlignment="1">
      <alignment horizontal="center" vertical="center" wrapText="1"/>
    </xf>
    <xf numFmtId="0" fontId="1" fillId="0" borderId="9" xfId="0" applyFont="1" applyBorder="1" applyAlignment="1">
      <alignment horizontal="center"/>
    </xf>
    <xf numFmtId="0" fontId="1" fillId="0" borderId="10" xfId="0" applyFont="1" applyBorder="1" applyAlignment="1">
      <alignment horizontal="center"/>
    </xf>
    <xf numFmtId="0" fontId="0" fillId="0" borderId="23" xfId="0" applyBorder="1" applyAlignment="1">
      <alignment horizontal="left"/>
    </xf>
    <xf numFmtId="0" fontId="0" fillId="0" borderId="0" xfId="0" applyAlignment="1">
      <alignment horizontal="left"/>
    </xf>
    <xf numFmtId="0" fontId="0" fillId="0" borderId="27" xfId="0" applyBorder="1" applyAlignment="1">
      <alignment horizontal="left"/>
    </xf>
    <xf numFmtId="0" fontId="0" fillId="0" borderId="5" xfId="0" applyBorder="1" applyAlignment="1">
      <alignment horizontal="left"/>
    </xf>
    <xf numFmtId="0" fontId="0" fillId="0" borderId="1" xfId="0" applyBorder="1"/>
    <xf numFmtId="164" fontId="0" fillId="34" borderId="1" xfId="1" applyNumberFormat="1" applyFont="1" applyFill="1" applyBorder="1" applyAlignment="1"/>
    <xf numFmtId="0" fontId="1" fillId="0" borderId="66" xfId="0" applyFont="1" applyBorder="1"/>
    <xf numFmtId="0" fontId="1" fillId="0" borderId="38" xfId="0" applyFont="1" applyBorder="1"/>
    <xf numFmtId="0" fontId="1" fillId="0" borderId="22" xfId="0" applyFont="1" applyBorder="1"/>
    <xf numFmtId="0" fontId="1" fillId="0" borderId="3" xfId="0" applyFont="1" applyBorder="1"/>
    <xf numFmtId="0" fontId="1" fillId="0" borderId="0" xfId="0" applyFont="1" applyAlignment="1">
      <alignment horizontal="center"/>
    </xf>
    <xf numFmtId="0" fontId="0" fillId="0" borderId="26" xfId="0" applyBorder="1"/>
    <xf numFmtId="0" fontId="0" fillId="0" borderId="4" xfId="0" applyBorder="1"/>
    <xf numFmtId="0" fontId="1" fillId="0" borderId="23" xfId="0" applyFont="1" applyBorder="1"/>
    <xf numFmtId="0" fontId="1" fillId="0" borderId="0" xfId="0" applyFont="1"/>
    <xf numFmtId="0" fontId="1" fillId="0" borderId="21" xfId="0" applyFont="1" applyBorder="1" applyAlignment="1">
      <alignment horizontal="center"/>
    </xf>
    <xf numFmtId="0" fontId="0" fillId="0" borderId="0" xfId="0" applyAlignment="1">
      <alignment horizontal="center"/>
    </xf>
    <xf numFmtId="0" fontId="1" fillId="0" borderId="29" xfId="0" applyFont="1" applyBorder="1" applyAlignment="1">
      <alignment horizontal="center"/>
    </xf>
    <xf numFmtId="0" fontId="1" fillId="0" borderId="28" xfId="0" applyFont="1" applyBorder="1" applyAlignment="1">
      <alignment horizontal="center"/>
    </xf>
    <xf numFmtId="0" fontId="1" fillId="0" borderId="56" xfId="0" applyFont="1" applyBorder="1" applyAlignment="1">
      <alignment horizontal="center"/>
    </xf>
    <xf numFmtId="0" fontId="0" fillId="0" borderId="0" xfId="0"/>
    <xf numFmtId="44" fontId="53" fillId="0" borderId="1" xfId="0" applyNumberFormat="1" applyFont="1" applyBorder="1" applyAlignment="1">
      <alignment horizontal="center" wrapText="1"/>
    </xf>
    <xf numFmtId="0" fontId="0" fillId="0" borderId="37" xfId="0" applyBorder="1" applyAlignment="1">
      <alignment horizontal="center"/>
    </xf>
    <xf numFmtId="0" fontId="0" fillId="0" borderId="4" xfId="0" applyBorder="1" applyAlignment="1">
      <alignment horizontal="center"/>
    </xf>
    <xf numFmtId="0" fontId="0" fillId="0" borderId="7" xfId="0" applyBorder="1" applyAlignment="1">
      <alignment horizontal="center"/>
    </xf>
    <xf numFmtId="0" fontId="1" fillId="0" borderId="37" xfId="0" applyFont="1" applyBorder="1" applyAlignment="1">
      <alignment horizontal="center"/>
    </xf>
    <xf numFmtId="0" fontId="1" fillId="0" borderId="4" xfId="0" applyFont="1" applyBorder="1" applyAlignment="1">
      <alignment horizontal="center"/>
    </xf>
    <xf numFmtId="0" fontId="1" fillId="0" borderId="75" xfId="0" applyFont="1" applyBorder="1" applyAlignment="1">
      <alignment horizontal="center"/>
    </xf>
    <xf numFmtId="0" fontId="1" fillId="0" borderId="11" xfId="0" applyFont="1" applyBorder="1" applyAlignment="1">
      <alignment horizontal="center"/>
    </xf>
    <xf numFmtId="44" fontId="53" fillId="0" borderId="9" xfId="0" applyNumberFormat="1" applyFont="1" applyBorder="1" applyAlignment="1">
      <alignment horizontal="center" wrapText="1"/>
    </xf>
    <xf numFmtId="44" fontId="53" fillId="0" borderId="10" xfId="0" applyNumberFormat="1" applyFont="1" applyBorder="1" applyAlignment="1">
      <alignment horizontal="center" wrapText="1"/>
    </xf>
    <xf numFmtId="44" fontId="53" fillId="0" borderId="11" xfId="0" applyNumberFormat="1" applyFont="1" applyBorder="1" applyAlignment="1">
      <alignment horizontal="center" wrapText="1"/>
    </xf>
    <xf numFmtId="0" fontId="55" fillId="0" borderId="0" xfId="0" applyFont="1" applyAlignment="1">
      <alignment horizontal="center" vertical="center" wrapText="1"/>
    </xf>
    <xf numFmtId="0" fontId="1" fillId="0" borderId="7" xfId="0" applyFont="1" applyBorder="1" applyAlignment="1">
      <alignment horizontal="center"/>
    </xf>
    <xf numFmtId="0" fontId="1" fillId="0" borderId="66" xfId="0" applyFont="1" applyBorder="1" applyAlignment="1">
      <alignment horizontal="center"/>
    </xf>
    <xf numFmtId="0" fontId="1" fillId="0" borderId="38" xfId="0" applyFont="1" applyBorder="1" applyAlignment="1">
      <alignment horizontal="center"/>
    </xf>
    <xf numFmtId="0" fontId="1" fillId="0" borderId="67" xfId="0" applyFont="1" applyBorder="1" applyAlignment="1">
      <alignment horizontal="center"/>
    </xf>
    <xf numFmtId="0" fontId="1" fillId="0" borderId="62" xfId="0" applyFont="1" applyBorder="1" applyAlignment="1">
      <alignment horizontal="center" vertical="center"/>
    </xf>
    <xf numFmtId="0" fontId="1" fillId="0" borderId="39" xfId="0" applyFont="1" applyBorder="1" applyAlignment="1">
      <alignment horizontal="center" vertical="center"/>
    </xf>
    <xf numFmtId="0" fontId="1" fillId="0" borderId="70" xfId="0" applyFont="1" applyBorder="1" applyAlignment="1">
      <alignment horizontal="center" vertical="center"/>
    </xf>
    <xf numFmtId="0" fontId="1" fillId="0" borderId="63" xfId="0" applyFont="1" applyBorder="1" applyAlignment="1">
      <alignment horizontal="center"/>
    </xf>
    <xf numFmtId="0" fontId="1" fillId="0" borderId="25" xfId="0" applyFont="1" applyBorder="1" applyAlignment="1">
      <alignment horizontal="center"/>
    </xf>
    <xf numFmtId="0" fontId="1" fillId="0" borderId="71" xfId="0" applyFont="1" applyBorder="1" applyAlignment="1">
      <alignment horizontal="center"/>
    </xf>
    <xf numFmtId="0" fontId="55" fillId="0" borderId="24" xfId="0" applyFont="1" applyBorder="1" applyAlignment="1">
      <alignment horizontal="center" vertical="center" wrapText="1"/>
    </xf>
    <xf numFmtId="0" fontId="55" fillId="0" borderId="25" xfId="0" applyFont="1" applyBorder="1" applyAlignment="1">
      <alignment horizontal="center" vertical="center" wrapText="1"/>
    </xf>
    <xf numFmtId="0" fontId="55" fillId="0" borderId="23" xfId="0" applyFont="1" applyBorder="1" applyAlignment="1">
      <alignment horizontal="center" vertical="center" wrapText="1"/>
    </xf>
    <xf numFmtId="0" fontId="55" fillId="0" borderId="20" xfId="0" applyFont="1" applyBorder="1" applyAlignment="1">
      <alignment horizontal="center" vertical="center" wrapText="1"/>
    </xf>
    <xf numFmtId="0" fontId="55" fillId="0" borderId="21" xfId="0" applyFont="1" applyBorder="1" applyAlignment="1">
      <alignment horizontal="center" vertical="center" wrapText="1"/>
    </xf>
    <xf numFmtId="0" fontId="1" fillId="0" borderId="37" xfId="0" applyFont="1" applyBorder="1" applyAlignment="1">
      <alignment horizontal="center" wrapText="1"/>
    </xf>
    <xf numFmtId="0" fontId="1" fillId="0" borderId="7" xfId="0" applyFont="1" applyBorder="1" applyAlignment="1">
      <alignment horizontal="center" wrapText="1"/>
    </xf>
    <xf numFmtId="0" fontId="0" fillId="0" borderId="0" xfId="0" applyBorder="1"/>
    <xf numFmtId="4" fontId="0" fillId="34" borderId="76" xfId="1" applyNumberFormat="1" applyFont="1" applyFill="1" applyBorder="1"/>
    <xf numFmtId="0" fontId="0" fillId="0" borderId="0" xfId="0" applyBorder="1"/>
    <xf numFmtId="4" fontId="0" fillId="34" borderId="16" xfId="1" applyNumberFormat="1" applyFont="1" applyFill="1" applyBorder="1"/>
    <xf numFmtId="4" fontId="0" fillId="0" borderId="0" xfId="1" applyNumberFormat="1" applyFont="1" applyFill="1" applyBorder="1"/>
    <xf numFmtId="0" fontId="1" fillId="0" borderId="60" xfId="0" applyFont="1" applyBorder="1" applyAlignment="1">
      <alignment horizontal="center"/>
    </xf>
    <xf numFmtId="4" fontId="0" fillId="34" borderId="73" xfId="1" applyNumberFormat="1" applyFont="1" applyFill="1" applyBorder="1"/>
    <xf numFmtId="0" fontId="58" fillId="0" borderId="0" xfId="0" applyFont="1" applyAlignment="1">
      <alignment horizontal="left" vertical="center" indent="2"/>
    </xf>
    <xf numFmtId="0" fontId="56" fillId="0" borderId="0" xfId="0" applyFont="1" applyAlignment="1">
      <alignment horizontal="left" vertical="center" indent="2"/>
    </xf>
    <xf numFmtId="0" fontId="60" fillId="0" borderId="0" xfId="0" applyFont="1" applyAlignment="1">
      <alignment vertical="center"/>
    </xf>
    <xf numFmtId="0" fontId="59" fillId="0" borderId="0" xfId="0" applyFont="1" applyAlignment="1">
      <alignment horizontal="left" vertical="center" indent="2"/>
    </xf>
  </cellXfs>
  <cellStyles count="328">
    <cellStyle name="$   0,000" xfId="4" xr:uid="{00000000-0005-0000-0000-000000000000}"/>
    <cellStyle name="_Column1" xfId="5" xr:uid="{00000000-0005-0000-0000-000001000000}"/>
    <cellStyle name="_Column2" xfId="6" xr:uid="{00000000-0005-0000-0000-000002000000}"/>
    <cellStyle name="_Column3" xfId="7" xr:uid="{00000000-0005-0000-0000-000003000000}"/>
    <cellStyle name="_Column4" xfId="8" xr:uid="{00000000-0005-0000-0000-000004000000}"/>
    <cellStyle name="_Column5" xfId="9" xr:uid="{00000000-0005-0000-0000-000005000000}"/>
    <cellStyle name="_Column6" xfId="10" xr:uid="{00000000-0005-0000-0000-000006000000}"/>
    <cellStyle name="_Column7" xfId="11" xr:uid="{00000000-0005-0000-0000-000007000000}"/>
    <cellStyle name="_Data" xfId="12" xr:uid="{00000000-0005-0000-0000-000008000000}"/>
    <cellStyle name="_Header" xfId="13" xr:uid="{00000000-0005-0000-0000-000009000000}"/>
    <cellStyle name="_Row1" xfId="14" xr:uid="{00000000-0005-0000-0000-00000A000000}"/>
    <cellStyle name="_Row2" xfId="15" xr:uid="{00000000-0005-0000-0000-00000B000000}"/>
    <cellStyle name="_Row3" xfId="16" xr:uid="{00000000-0005-0000-0000-00000C000000}"/>
    <cellStyle name="_Row4" xfId="17" xr:uid="{00000000-0005-0000-0000-00000D000000}"/>
    <cellStyle name="_Row5" xfId="18" xr:uid="{00000000-0005-0000-0000-00000E000000}"/>
    <cellStyle name="_Row6" xfId="19" xr:uid="{00000000-0005-0000-0000-00000F000000}"/>
    <cellStyle name="_Row7" xfId="20" xr:uid="{00000000-0005-0000-0000-000010000000}"/>
    <cellStyle name="0" xfId="21" xr:uid="{00000000-0005-0000-0000-000011000000}"/>
    <cellStyle name="0,000" xfId="22" xr:uid="{00000000-0005-0000-0000-000012000000}"/>
    <cellStyle name="0.00" xfId="23" xr:uid="{00000000-0005-0000-0000-000013000000}"/>
    <cellStyle name="0.00%" xfId="24" xr:uid="{00000000-0005-0000-0000-000014000000}"/>
    <cellStyle name="20 % - Akzent1" xfId="228" xr:uid="{00000000-0005-0000-0000-000015000000}"/>
    <cellStyle name="20 % - Akzent2" xfId="229" xr:uid="{00000000-0005-0000-0000-000016000000}"/>
    <cellStyle name="20 % - Akzent3" xfId="230" xr:uid="{00000000-0005-0000-0000-000017000000}"/>
    <cellStyle name="20 % - Akzent4" xfId="231" xr:uid="{00000000-0005-0000-0000-000018000000}"/>
    <cellStyle name="20 % - Akzent5" xfId="232" xr:uid="{00000000-0005-0000-0000-000019000000}"/>
    <cellStyle name="20 % - Akzent6" xfId="233" xr:uid="{00000000-0005-0000-0000-00001A000000}"/>
    <cellStyle name="20 % - Accent1" xfId="25" xr:uid="{00000000-0005-0000-0000-00001B000000}"/>
    <cellStyle name="20 % - Accent2" xfId="26" xr:uid="{00000000-0005-0000-0000-00001C000000}"/>
    <cellStyle name="20 % - Accent3" xfId="27" xr:uid="{00000000-0005-0000-0000-00001D000000}"/>
    <cellStyle name="20 % - Accent4" xfId="28" xr:uid="{00000000-0005-0000-0000-00001E000000}"/>
    <cellStyle name="20 % - Accent5" xfId="29" xr:uid="{00000000-0005-0000-0000-00001F000000}"/>
    <cellStyle name="20 % - Accent6" xfId="30" xr:uid="{00000000-0005-0000-0000-000020000000}"/>
    <cellStyle name="20% - Accent1 2" xfId="31" xr:uid="{00000000-0005-0000-0000-000021000000}"/>
    <cellStyle name="20% - Accent2 2" xfId="32" xr:uid="{00000000-0005-0000-0000-000022000000}"/>
    <cellStyle name="20% - Accent3 2" xfId="33" xr:uid="{00000000-0005-0000-0000-000023000000}"/>
    <cellStyle name="20% - Accent4 2" xfId="34" xr:uid="{00000000-0005-0000-0000-000024000000}"/>
    <cellStyle name="20% - Accent5 2" xfId="35" xr:uid="{00000000-0005-0000-0000-000025000000}"/>
    <cellStyle name="20% - Accent6 2" xfId="36" xr:uid="{00000000-0005-0000-0000-000026000000}"/>
    <cellStyle name="20% - Akzent1" xfId="37" xr:uid="{00000000-0005-0000-0000-000027000000}"/>
    <cellStyle name="20% - Akzent2" xfId="38" xr:uid="{00000000-0005-0000-0000-000028000000}"/>
    <cellStyle name="20% - Akzent3" xfId="39" xr:uid="{00000000-0005-0000-0000-000029000000}"/>
    <cellStyle name="20% - Akzent4" xfId="40" xr:uid="{00000000-0005-0000-0000-00002A000000}"/>
    <cellStyle name="20% - Akzent5" xfId="41" xr:uid="{00000000-0005-0000-0000-00002B000000}"/>
    <cellStyle name="20% - Akzent6" xfId="42" xr:uid="{00000000-0005-0000-0000-00002C000000}"/>
    <cellStyle name="20% - הדגשה1" xfId="43" xr:uid="{00000000-0005-0000-0000-00002D000000}"/>
    <cellStyle name="20% - הדגשה2" xfId="44" xr:uid="{00000000-0005-0000-0000-00002E000000}"/>
    <cellStyle name="20% - הדגשה3" xfId="45" xr:uid="{00000000-0005-0000-0000-00002F000000}"/>
    <cellStyle name="20% - הדגשה4" xfId="46" xr:uid="{00000000-0005-0000-0000-000030000000}"/>
    <cellStyle name="20% - הדגשה5" xfId="47" xr:uid="{00000000-0005-0000-0000-000031000000}"/>
    <cellStyle name="20% - הדגשה6" xfId="48" xr:uid="{00000000-0005-0000-0000-000032000000}"/>
    <cellStyle name="40 % - Akzent1" xfId="234" xr:uid="{00000000-0005-0000-0000-000033000000}"/>
    <cellStyle name="40 % - Akzent2" xfId="235" xr:uid="{00000000-0005-0000-0000-000034000000}"/>
    <cellStyle name="40 % - Akzent3" xfId="236" xr:uid="{00000000-0005-0000-0000-000035000000}"/>
    <cellStyle name="40 % - Akzent4" xfId="237" xr:uid="{00000000-0005-0000-0000-000036000000}"/>
    <cellStyle name="40 % - Akzent5" xfId="238" xr:uid="{00000000-0005-0000-0000-000037000000}"/>
    <cellStyle name="40 % - Akzent6" xfId="239" xr:uid="{00000000-0005-0000-0000-000038000000}"/>
    <cellStyle name="40 % - Accent1" xfId="49" xr:uid="{00000000-0005-0000-0000-000039000000}"/>
    <cellStyle name="40 % - Accent2" xfId="50" xr:uid="{00000000-0005-0000-0000-00003A000000}"/>
    <cellStyle name="40 % - Accent3" xfId="51" xr:uid="{00000000-0005-0000-0000-00003B000000}"/>
    <cellStyle name="40 % - Accent4" xfId="52" xr:uid="{00000000-0005-0000-0000-00003C000000}"/>
    <cellStyle name="40 % - Accent5" xfId="53" xr:uid="{00000000-0005-0000-0000-00003D000000}"/>
    <cellStyle name="40 % - Accent6" xfId="54" xr:uid="{00000000-0005-0000-0000-00003E000000}"/>
    <cellStyle name="40% - Accent1 2" xfId="55" xr:uid="{00000000-0005-0000-0000-00003F000000}"/>
    <cellStyle name="40% - Accent2 2" xfId="56" xr:uid="{00000000-0005-0000-0000-000040000000}"/>
    <cellStyle name="40% - Accent3 2" xfId="57" xr:uid="{00000000-0005-0000-0000-000041000000}"/>
    <cellStyle name="40% - Accent4 2" xfId="58" xr:uid="{00000000-0005-0000-0000-000042000000}"/>
    <cellStyle name="40% - Accent5 2" xfId="59" xr:uid="{00000000-0005-0000-0000-000043000000}"/>
    <cellStyle name="40% - Accent6 2" xfId="60" xr:uid="{00000000-0005-0000-0000-000044000000}"/>
    <cellStyle name="40% - Akzent1" xfId="61" xr:uid="{00000000-0005-0000-0000-000045000000}"/>
    <cellStyle name="40% - Akzent2" xfId="62" xr:uid="{00000000-0005-0000-0000-000046000000}"/>
    <cellStyle name="40% - Akzent3" xfId="63" xr:uid="{00000000-0005-0000-0000-000047000000}"/>
    <cellStyle name="40% - Akzent4" xfId="64" xr:uid="{00000000-0005-0000-0000-000048000000}"/>
    <cellStyle name="40% - Akzent5" xfId="65" xr:uid="{00000000-0005-0000-0000-000049000000}"/>
    <cellStyle name="40% - Akzent6" xfId="66" xr:uid="{00000000-0005-0000-0000-00004A000000}"/>
    <cellStyle name="40% - הדגשה1" xfId="67" xr:uid="{00000000-0005-0000-0000-00004B000000}"/>
    <cellStyle name="40% - הדגשה2" xfId="68" xr:uid="{00000000-0005-0000-0000-00004C000000}"/>
    <cellStyle name="40% - הדגשה3" xfId="69" xr:uid="{00000000-0005-0000-0000-00004D000000}"/>
    <cellStyle name="40% - הדגשה4" xfId="70" xr:uid="{00000000-0005-0000-0000-00004E000000}"/>
    <cellStyle name="40% - הדגשה5" xfId="71" xr:uid="{00000000-0005-0000-0000-00004F000000}"/>
    <cellStyle name="40% - הדגשה6" xfId="72" xr:uid="{00000000-0005-0000-0000-000050000000}"/>
    <cellStyle name="60 % - Akzent1" xfId="240" xr:uid="{00000000-0005-0000-0000-000051000000}"/>
    <cellStyle name="60 % - Akzent2" xfId="241" xr:uid="{00000000-0005-0000-0000-000052000000}"/>
    <cellStyle name="60 % - Akzent3" xfId="242" xr:uid="{00000000-0005-0000-0000-000053000000}"/>
    <cellStyle name="60 % - Akzent4" xfId="243" xr:uid="{00000000-0005-0000-0000-000054000000}"/>
    <cellStyle name="60 % - Akzent5" xfId="244" xr:uid="{00000000-0005-0000-0000-000055000000}"/>
    <cellStyle name="60 % - Akzent6" xfId="245" xr:uid="{00000000-0005-0000-0000-000056000000}"/>
    <cellStyle name="60 % - Accent1" xfId="73" xr:uid="{00000000-0005-0000-0000-000057000000}"/>
    <cellStyle name="60 % - Accent2" xfId="74" xr:uid="{00000000-0005-0000-0000-000058000000}"/>
    <cellStyle name="60 % - Accent3" xfId="75" xr:uid="{00000000-0005-0000-0000-000059000000}"/>
    <cellStyle name="60 % - Accent4" xfId="76" xr:uid="{00000000-0005-0000-0000-00005A000000}"/>
    <cellStyle name="60 % - Accent5" xfId="77" xr:uid="{00000000-0005-0000-0000-00005B000000}"/>
    <cellStyle name="60 % - Accent6" xfId="78" xr:uid="{00000000-0005-0000-0000-00005C000000}"/>
    <cellStyle name="60% - Accent1 2" xfId="79" xr:uid="{00000000-0005-0000-0000-00005D000000}"/>
    <cellStyle name="60% - Accent2 2" xfId="80" xr:uid="{00000000-0005-0000-0000-00005E000000}"/>
    <cellStyle name="60% - Accent3 2" xfId="81" xr:uid="{00000000-0005-0000-0000-00005F000000}"/>
    <cellStyle name="60% - Accent4 2" xfId="82" xr:uid="{00000000-0005-0000-0000-000060000000}"/>
    <cellStyle name="60% - Accent5 2" xfId="83" xr:uid="{00000000-0005-0000-0000-000061000000}"/>
    <cellStyle name="60% - Accent6 2" xfId="84" xr:uid="{00000000-0005-0000-0000-000062000000}"/>
    <cellStyle name="60% - Akzent1" xfId="85" xr:uid="{00000000-0005-0000-0000-000063000000}"/>
    <cellStyle name="60% - Akzent2" xfId="86" xr:uid="{00000000-0005-0000-0000-000064000000}"/>
    <cellStyle name="60% - Akzent3" xfId="87" xr:uid="{00000000-0005-0000-0000-000065000000}"/>
    <cellStyle name="60% - Akzent4" xfId="88" xr:uid="{00000000-0005-0000-0000-000066000000}"/>
    <cellStyle name="60% - Akzent5" xfId="89" xr:uid="{00000000-0005-0000-0000-000067000000}"/>
    <cellStyle name="60% - Akzent6" xfId="90" xr:uid="{00000000-0005-0000-0000-000068000000}"/>
    <cellStyle name="60% - הדגשה1" xfId="91" xr:uid="{00000000-0005-0000-0000-000069000000}"/>
    <cellStyle name="60% - הדגשה2" xfId="92" xr:uid="{00000000-0005-0000-0000-00006A000000}"/>
    <cellStyle name="60% - הדגשה3" xfId="93" xr:uid="{00000000-0005-0000-0000-00006B000000}"/>
    <cellStyle name="60% - הדגשה4" xfId="94" xr:uid="{00000000-0005-0000-0000-00006C000000}"/>
    <cellStyle name="60% - הדגשה5" xfId="95" xr:uid="{00000000-0005-0000-0000-00006D000000}"/>
    <cellStyle name="60% - הדגשה6" xfId="96" xr:uid="{00000000-0005-0000-0000-00006E000000}"/>
    <cellStyle name="Accent1 2" xfId="97" xr:uid="{00000000-0005-0000-0000-00006F000000}"/>
    <cellStyle name="Accent2 2" xfId="98" xr:uid="{00000000-0005-0000-0000-000070000000}"/>
    <cellStyle name="Accent3 2" xfId="99" xr:uid="{00000000-0005-0000-0000-000071000000}"/>
    <cellStyle name="Accent4 2" xfId="100" xr:uid="{00000000-0005-0000-0000-000072000000}"/>
    <cellStyle name="Accent5 2" xfId="101" xr:uid="{00000000-0005-0000-0000-000073000000}"/>
    <cellStyle name="Accent6 2" xfId="102" xr:uid="{00000000-0005-0000-0000-000074000000}"/>
    <cellStyle name="Akzent1" xfId="103" xr:uid="{00000000-0005-0000-0000-000075000000}"/>
    <cellStyle name="Akzent2" xfId="104" xr:uid="{00000000-0005-0000-0000-000076000000}"/>
    <cellStyle name="Akzent3" xfId="105" xr:uid="{00000000-0005-0000-0000-000077000000}"/>
    <cellStyle name="Akzent4" xfId="106" xr:uid="{00000000-0005-0000-0000-000078000000}"/>
    <cellStyle name="Akzent5" xfId="107" xr:uid="{00000000-0005-0000-0000-000079000000}"/>
    <cellStyle name="Akzent6" xfId="108" xr:uid="{00000000-0005-0000-0000-00007A000000}"/>
    <cellStyle name="Ausgabe" xfId="109" xr:uid="{00000000-0005-0000-0000-00007B000000}"/>
    <cellStyle name="Avertissement" xfId="110" xr:uid="{00000000-0005-0000-0000-00007C000000}"/>
    <cellStyle name="Bad 2" xfId="298" xr:uid="{00000000-0005-0000-0000-00007D000000}"/>
    <cellStyle name="Bad 3" xfId="111" xr:uid="{00000000-0005-0000-0000-00007E000000}"/>
    <cellStyle name="Berechnung" xfId="112" xr:uid="{00000000-0005-0000-0000-00007F000000}"/>
    <cellStyle name="Berekening" xfId="246" xr:uid="{00000000-0005-0000-0000-000080000000}"/>
    <cellStyle name="Calcul" xfId="113" xr:uid="{00000000-0005-0000-0000-000081000000}"/>
    <cellStyle name="Calculation 2" xfId="114" xr:uid="{00000000-0005-0000-0000-000082000000}"/>
    <cellStyle name="Cellule liée" xfId="115" xr:uid="{00000000-0005-0000-0000-000083000000}"/>
    <cellStyle name="Check Cell 2" xfId="116" xr:uid="{00000000-0005-0000-0000-000084000000}"/>
    <cellStyle name="Comma" xfId="2" builtinId="3"/>
    <cellStyle name="Comma 10" xfId="117" xr:uid="{00000000-0005-0000-0000-000086000000}"/>
    <cellStyle name="Comma 2" xfId="118" xr:uid="{00000000-0005-0000-0000-000087000000}"/>
    <cellStyle name="Comma 3" xfId="296" xr:uid="{00000000-0005-0000-0000-000088000000}"/>
    <cellStyle name="Comma 4" xfId="299" xr:uid="{00000000-0005-0000-0000-000089000000}"/>
    <cellStyle name="Comma 5" xfId="300" xr:uid="{00000000-0005-0000-0000-00008A000000}"/>
    <cellStyle name="Comma 6" xfId="310" xr:uid="{00000000-0005-0000-0000-00008B000000}"/>
    <cellStyle name="Comma 7" xfId="313" xr:uid="{00000000-0005-0000-0000-00008C000000}"/>
    <cellStyle name="Comma 8" xfId="316" xr:uid="{00000000-0005-0000-0000-00008D000000}"/>
    <cellStyle name="Comma 9" xfId="321" xr:uid="{00000000-0005-0000-0000-00008E000000}"/>
    <cellStyle name="Commentaire" xfId="119" xr:uid="{00000000-0005-0000-0000-00008F000000}"/>
    <cellStyle name="Controlecel" xfId="247" xr:uid="{00000000-0005-0000-0000-000090000000}"/>
    <cellStyle name="Currency" xfId="1" builtinId="4"/>
    <cellStyle name="Currency 2" xfId="301" xr:uid="{00000000-0005-0000-0000-000092000000}"/>
    <cellStyle name="Currency 3" xfId="311" xr:uid="{00000000-0005-0000-0000-000093000000}"/>
    <cellStyle name="Currency 4" xfId="320" xr:uid="{00000000-0005-0000-0000-000094000000}"/>
    <cellStyle name="Currency 5" xfId="323" xr:uid="{00000000-0005-0000-0000-000095000000}"/>
    <cellStyle name="Currency 6" xfId="325" xr:uid="{00000000-0005-0000-0000-000096000000}"/>
    <cellStyle name="Currency 7" xfId="327" xr:uid="{00000000-0005-0000-0000-000097000000}"/>
    <cellStyle name="Currency 8" xfId="120" xr:uid="{00000000-0005-0000-0000-000098000000}"/>
    <cellStyle name="Datum" xfId="248" xr:uid="{00000000-0005-0000-0000-000099000000}"/>
    <cellStyle name="Dezimal 2" xfId="249" xr:uid="{00000000-0005-0000-0000-00009A000000}"/>
    <cellStyle name="Dezimal 3" xfId="250" xr:uid="{00000000-0005-0000-0000-00009B000000}"/>
    <cellStyle name="Dezimal 4" xfId="251" xr:uid="{00000000-0005-0000-0000-00009C000000}"/>
    <cellStyle name="Ein geschätzter Microsoft Office Anwender" xfId="252" xr:uid="{00000000-0005-0000-0000-00009D000000}"/>
    <cellStyle name="Eingabe" xfId="121" xr:uid="{00000000-0005-0000-0000-00009E000000}"/>
    <cellStyle name="Entrée" xfId="122" xr:uid="{00000000-0005-0000-0000-00009F000000}"/>
    <cellStyle name="Ergebnis" xfId="123" xr:uid="{00000000-0005-0000-0000-0000A0000000}"/>
    <cellStyle name="Erklärender Text" xfId="124" xr:uid="{00000000-0005-0000-0000-0000A1000000}"/>
    <cellStyle name="Euro" xfId="125" xr:uid="{00000000-0005-0000-0000-0000A2000000}"/>
    <cellStyle name="Euro 10" xfId="253" xr:uid="{00000000-0005-0000-0000-0000A3000000}"/>
    <cellStyle name="Euro 2" xfId="254" xr:uid="{00000000-0005-0000-0000-0000A4000000}"/>
    <cellStyle name="Euro 3" xfId="255" xr:uid="{00000000-0005-0000-0000-0000A5000000}"/>
    <cellStyle name="Euro 4" xfId="256" xr:uid="{00000000-0005-0000-0000-0000A6000000}"/>
    <cellStyle name="Euro 5" xfId="257" xr:uid="{00000000-0005-0000-0000-0000A7000000}"/>
    <cellStyle name="Euro 6" xfId="258" xr:uid="{00000000-0005-0000-0000-0000A8000000}"/>
    <cellStyle name="Euro 7" xfId="259" xr:uid="{00000000-0005-0000-0000-0000A9000000}"/>
    <cellStyle name="Euro 8" xfId="260" xr:uid="{00000000-0005-0000-0000-0000AA000000}"/>
    <cellStyle name="Euro 9" xfId="261" xr:uid="{00000000-0005-0000-0000-0000AB000000}"/>
    <cellStyle name="Euro_081211_ Malus_Simulation_MEBA" xfId="262" xr:uid="{00000000-0005-0000-0000-0000AC000000}"/>
    <cellStyle name="Explanatory Text 2" xfId="126" xr:uid="{00000000-0005-0000-0000-0000AD000000}"/>
    <cellStyle name="EY%colcalc" xfId="127" xr:uid="{00000000-0005-0000-0000-0000AE000000}"/>
    <cellStyle name="EY%input" xfId="128" xr:uid="{00000000-0005-0000-0000-0000AF000000}"/>
    <cellStyle name="EY%rowcalc" xfId="129" xr:uid="{00000000-0005-0000-0000-0000B0000000}"/>
    <cellStyle name="EY0dp" xfId="130" xr:uid="{00000000-0005-0000-0000-0000B1000000}"/>
    <cellStyle name="EY1dp" xfId="131" xr:uid="{00000000-0005-0000-0000-0000B2000000}"/>
    <cellStyle name="EY2dp" xfId="132" xr:uid="{00000000-0005-0000-0000-0000B3000000}"/>
    <cellStyle name="EY3dp" xfId="133" xr:uid="{00000000-0005-0000-0000-0000B4000000}"/>
    <cellStyle name="EYColumnHeading" xfId="134" xr:uid="{00000000-0005-0000-0000-0000B5000000}"/>
    <cellStyle name="EYHeading1" xfId="135" xr:uid="{00000000-0005-0000-0000-0000B6000000}"/>
    <cellStyle name="EYheading2" xfId="136" xr:uid="{00000000-0005-0000-0000-0000B7000000}"/>
    <cellStyle name="EYheading3" xfId="137" xr:uid="{00000000-0005-0000-0000-0000B8000000}"/>
    <cellStyle name="EYnumber" xfId="138" xr:uid="{00000000-0005-0000-0000-0000B9000000}"/>
    <cellStyle name="EYSheetHeader1" xfId="139" xr:uid="{00000000-0005-0000-0000-0000BA000000}"/>
    <cellStyle name="EYtext" xfId="140" xr:uid="{00000000-0005-0000-0000-0000BB000000}"/>
    <cellStyle name="Gekoppelde cel" xfId="263" xr:uid="{00000000-0005-0000-0000-0000BC000000}"/>
    <cellStyle name="Goed" xfId="264" xr:uid="{00000000-0005-0000-0000-0000BD000000}"/>
    <cellStyle name="Good 2" xfId="142" xr:uid="{00000000-0005-0000-0000-0000BE000000}"/>
    <cellStyle name="Good 3" xfId="302" xr:uid="{00000000-0005-0000-0000-0000BF000000}"/>
    <cellStyle name="Good 4" xfId="141" xr:uid="{00000000-0005-0000-0000-0000C0000000}"/>
    <cellStyle name="Gut" xfId="143" xr:uid="{00000000-0005-0000-0000-0000C1000000}"/>
    <cellStyle name="Heading 1 2" xfId="144" xr:uid="{00000000-0005-0000-0000-0000C2000000}"/>
    <cellStyle name="Heading 2 2" xfId="145" xr:uid="{00000000-0005-0000-0000-0000C3000000}"/>
    <cellStyle name="Heading 3 2" xfId="146" xr:uid="{00000000-0005-0000-0000-0000C4000000}"/>
    <cellStyle name="Heading 4 2" xfId="147" xr:uid="{00000000-0005-0000-0000-0000C5000000}"/>
    <cellStyle name="Input 2" xfId="148" xr:uid="{00000000-0005-0000-0000-0000C6000000}"/>
    <cellStyle name="Insatisfaisant" xfId="149" xr:uid="{00000000-0005-0000-0000-0000C7000000}"/>
    <cellStyle name="Invoer" xfId="265" xr:uid="{00000000-0005-0000-0000-0000C8000000}"/>
    <cellStyle name="Kop 1" xfId="266" xr:uid="{00000000-0005-0000-0000-0000C9000000}"/>
    <cellStyle name="Kop 2" xfId="267" xr:uid="{00000000-0005-0000-0000-0000CA000000}"/>
    <cellStyle name="Kop 3" xfId="268" xr:uid="{00000000-0005-0000-0000-0000CB000000}"/>
    <cellStyle name="Kop 4" xfId="269" xr:uid="{00000000-0005-0000-0000-0000CC000000}"/>
    <cellStyle name="Linked Cell 2" xfId="150" xr:uid="{00000000-0005-0000-0000-0000CD000000}"/>
    <cellStyle name="měny_Business Plan MCE" xfId="151" xr:uid="{00000000-0005-0000-0000-0000CE000000}"/>
    <cellStyle name="Milliers 2" xfId="152" xr:uid="{00000000-0005-0000-0000-0000CF000000}"/>
    <cellStyle name="Milliers 2 2" xfId="153" xr:uid="{00000000-0005-0000-0000-0000D0000000}"/>
    <cellStyle name="Milliers 2 3" xfId="154" xr:uid="{00000000-0005-0000-0000-0000D1000000}"/>
    <cellStyle name="Milliers 2 4" xfId="155" xr:uid="{00000000-0005-0000-0000-0000D2000000}"/>
    <cellStyle name="Milliers 3" xfId="156" xr:uid="{00000000-0005-0000-0000-0000D3000000}"/>
    <cellStyle name="Milliers 4" xfId="157" xr:uid="{00000000-0005-0000-0000-0000D4000000}"/>
    <cellStyle name="Milliers 5" xfId="158" xr:uid="{00000000-0005-0000-0000-0000D5000000}"/>
    <cellStyle name="Milliers 6" xfId="159" xr:uid="{00000000-0005-0000-0000-0000D6000000}"/>
    <cellStyle name="Milliers 7" xfId="160" xr:uid="{00000000-0005-0000-0000-0000D7000000}"/>
    <cellStyle name="Milliers 8" xfId="161" xr:uid="{00000000-0005-0000-0000-0000D8000000}"/>
    <cellStyle name="Neutraal" xfId="270" xr:uid="{00000000-0005-0000-0000-0000D9000000}"/>
    <cellStyle name="Neutral 2" xfId="163" xr:uid="{00000000-0005-0000-0000-0000DA000000}"/>
    <cellStyle name="Neutral 3" xfId="303" xr:uid="{00000000-0005-0000-0000-0000DB000000}"/>
    <cellStyle name="Neutral 4" xfId="162" xr:uid="{00000000-0005-0000-0000-0000DC000000}"/>
    <cellStyle name="Neutre" xfId="164" xr:uid="{00000000-0005-0000-0000-0000DD000000}"/>
    <cellStyle name="Normal" xfId="0" builtinId="0"/>
    <cellStyle name="Normal 10" xfId="304" xr:uid="{00000000-0005-0000-0000-0000DF000000}"/>
    <cellStyle name="Normal 11" xfId="309" xr:uid="{00000000-0005-0000-0000-0000E0000000}"/>
    <cellStyle name="Normal 12" xfId="314" xr:uid="{00000000-0005-0000-0000-0000E1000000}"/>
    <cellStyle name="Normal 13" xfId="315" xr:uid="{00000000-0005-0000-0000-0000E2000000}"/>
    <cellStyle name="Normal 14" xfId="318" xr:uid="{00000000-0005-0000-0000-0000E3000000}"/>
    <cellStyle name="Normal 15" xfId="319" xr:uid="{00000000-0005-0000-0000-0000E4000000}"/>
    <cellStyle name="Normal 16" xfId="322" xr:uid="{00000000-0005-0000-0000-0000E5000000}"/>
    <cellStyle name="Normal 17" xfId="324" xr:uid="{00000000-0005-0000-0000-0000E6000000}"/>
    <cellStyle name="Normal 18" xfId="326" xr:uid="{00000000-0005-0000-0000-0000E7000000}"/>
    <cellStyle name="Normal 19" xfId="3" xr:uid="{00000000-0005-0000-0000-0000E8000000}"/>
    <cellStyle name="Normal 2" xfId="165" xr:uid="{00000000-0005-0000-0000-0000E9000000}"/>
    <cellStyle name="Normal 2 2" xfId="166" xr:uid="{00000000-0005-0000-0000-0000EA000000}"/>
    <cellStyle name="Normal 2 3" xfId="312" xr:uid="{00000000-0005-0000-0000-0000EB000000}"/>
    <cellStyle name="Normal 2_Bid Model Revised 20110518 v3" xfId="167" xr:uid="{00000000-0005-0000-0000-0000EC000000}"/>
    <cellStyle name="Normal 3" xfId="168" xr:uid="{00000000-0005-0000-0000-0000ED000000}"/>
    <cellStyle name="Normal 4" xfId="169" xr:uid="{00000000-0005-0000-0000-0000EE000000}"/>
    <cellStyle name="Normal 5" xfId="170" xr:uid="{00000000-0005-0000-0000-0000EF000000}"/>
    <cellStyle name="Normal 6" xfId="226" xr:uid="{00000000-0005-0000-0000-0000F0000000}"/>
    <cellStyle name="Normal 7" xfId="305" xr:uid="{00000000-0005-0000-0000-0000F1000000}"/>
    <cellStyle name="Normal 8" xfId="306" xr:uid="{00000000-0005-0000-0000-0000F2000000}"/>
    <cellStyle name="Normal 9" xfId="307" xr:uid="{00000000-0005-0000-0000-0000F3000000}"/>
    <cellStyle name="normální_Business Plan MCE" xfId="171" xr:uid="{00000000-0005-0000-0000-0000F4000000}"/>
    <cellStyle name="Note 2" xfId="172" xr:uid="{00000000-0005-0000-0000-0000F5000000}"/>
    <cellStyle name="Notitie" xfId="271" xr:uid="{00000000-0005-0000-0000-0000F6000000}"/>
    <cellStyle name="Notiz" xfId="173" xr:uid="{00000000-0005-0000-0000-0000F7000000}"/>
    <cellStyle name="Ongeldig" xfId="272" xr:uid="{00000000-0005-0000-0000-0000F8000000}"/>
    <cellStyle name="Output 2" xfId="174" xr:uid="{00000000-0005-0000-0000-0000F9000000}"/>
    <cellStyle name="Percent 2" xfId="176" xr:uid="{00000000-0005-0000-0000-0000FA000000}"/>
    <cellStyle name="Percent 2 2" xfId="297" xr:uid="{00000000-0005-0000-0000-0000FB000000}"/>
    <cellStyle name="Percent 3" xfId="227" xr:uid="{00000000-0005-0000-0000-0000FC000000}"/>
    <cellStyle name="Percent 4" xfId="308" xr:uid="{00000000-0005-0000-0000-0000FD000000}"/>
    <cellStyle name="Percent 5" xfId="317" xr:uid="{00000000-0005-0000-0000-0000FE000000}"/>
    <cellStyle name="Percent 6" xfId="175" xr:uid="{00000000-0005-0000-0000-0000FF000000}"/>
    <cellStyle name="Pourcentage 2" xfId="177" xr:uid="{00000000-0005-0000-0000-000000010000}"/>
    <cellStyle name="Prozent 2" xfId="273" xr:uid="{00000000-0005-0000-0000-000001010000}"/>
    <cellStyle name="Prozent 3" xfId="274" xr:uid="{00000000-0005-0000-0000-000002010000}"/>
    <cellStyle name="Prozent 4" xfId="275" xr:uid="{00000000-0005-0000-0000-000003010000}"/>
    <cellStyle name="Prozent 5" xfId="276" xr:uid="{00000000-0005-0000-0000-000004010000}"/>
    <cellStyle name="Prozent 6" xfId="277" xr:uid="{00000000-0005-0000-0000-000005010000}"/>
    <cellStyle name="Satisfaisant" xfId="178" xr:uid="{00000000-0005-0000-0000-000006010000}"/>
    <cellStyle name="Schlecht" xfId="179" xr:uid="{00000000-0005-0000-0000-000007010000}"/>
    <cellStyle name="Sortie" xfId="180" xr:uid="{00000000-0005-0000-0000-000008010000}"/>
    <cellStyle name="Standard 10" xfId="278" xr:uid="{00000000-0005-0000-0000-000009010000}"/>
    <cellStyle name="Standard 2" xfId="279" xr:uid="{00000000-0005-0000-0000-00000A010000}"/>
    <cellStyle name="Standard 3" xfId="280" xr:uid="{00000000-0005-0000-0000-00000B010000}"/>
    <cellStyle name="Standard 4" xfId="281" xr:uid="{00000000-0005-0000-0000-00000C010000}"/>
    <cellStyle name="Standard 5" xfId="282" xr:uid="{00000000-0005-0000-0000-00000D010000}"/>
    <cellStyle name="Standard 6" xfId="283" xr:uid="{00000000-0005-0000-0000-00000E010000}"/>
    <cellStyle name="Standard 7" xfId="284" xr:uid="{00000000-0005-0000-0000-00000F010000}"/>
    <cellStyle name="Standard 8" xfId="285" xr:uid="{00000000-0005-0000-0000-000010010000}"/>
    <cellStyle name="Standard 9" xfId="286" xr:uid="{00000000-0005-0000-0000-000011010000}"/>
    <cellStyle name="Standard_071010_BP_Regensburg EC" xfId="181" xr:uid="{00000000-0005-0000-0000-000012010000}"/>
    <cellStyle name="TDM" xfId="287" xr:uid="{00000000-0005-0000-0000-000013010000}"/>
    <cellStyle name="Text" xfId="288" xr:uid="{00000000-0005-0000-0000-000014010000}"/>
    <cellStyle name="Texte explicatif" xfId="182" xr:uid="{00000000-0005-0000-0000-000015010000}"/>
    <cellStyle name="Titel" xfId="289" xr:uid="{00000000-0005-0000-0000-000016010000}"/>
    <cellStyle name="Title 2" xfId="183" xr:uid="{00000000-0005-0000-0000-000017010000}"/>
    <cellStyle name="Titre" xfId="184" xr:uid="{00000000-0005-0000-0000-000018010000}"/>
    <cellStyle name="Titre 1" xfId="185" xr:uid="{00000000-0005-0000-0000-000019010000}"/>
    <cellStyle name="Titre 2" xfId="186" xr:uid="{00000000-0005-0000-0000-00001A010000}"/>
    <cellStyle name="Titre 3" xfId="187" xr:uid="{00000000-0005-0000-0000-00001B010000}"/>
    <cellStyle name="Titre 4" xfId="188" xr:uid="{00000000-0005-0000-0000-00001C010000}"/>
    <cellStyle name="Titre_Appendix 1_project presentation files V2" xfId="189" xr:uid="{00000000-0005-0000-0000-00001D010000}"/>
    <cellStyle name="Totaal" xfId="290" xr:uid="{00000000-0005-0000-0000-00001E010000}"/>
    <cellStyle name="Total 2" xfId="190" xr:uid="{00000000-0005-0000-0000-00001F010000}"/>
    <cellStyle name="Überschrift" xfId="191" xr:uid="{00000000-0005-0000-0000-000020010000}"/>
    <cellStyle name="Überschrift 1" xfId="192" xr:uid="{00000000-0005-0000-0000-000021010000}"/>
    <cellStyle name="Überschrift 2" xfId="193" xr:uid="{00000000-0005-0000-0000-000022010000}"/>
    <cellStyle name="Überschrift 3" xfId="194" xr:uid="{00000000-0005-0000-0000-000023010000}"/>
    <cellStyle name="Überschrift 4" xfId="195" xr:uid="{00000000-0005-0000-0000-000024010000}"/>
    <cellStyle name="Überschrift_anlage_lb_4_kalkulationsschema" xfId="291" xr:uid="{00000000-0005-0000-0000-000025010000}"/>
    <cellStyle name="Uitvoer" xfId="292" xr:uid="{00000000-0005-0000-0000-000026010000}"/>
    <cellStyle name="Undefiniert" xfId="293" xr:uid="{00000000-0005-0000-0000-000027010000}"/>
    <cellStyle name="UNDERRUBRIK" xfId="196" xr:uid="{00000000-0005-0000-0000-000028010000}"/>
    <cellStyle name="Vérification" xfId="197" xr:uid="{00000000-0005-0000-0000-000029010000}"/>
    <cellStyle name="Verklarende tekst" xfId="294" xr:uid="{00000000-0005-0000-0000-00002A010000}"/>
    <cellStyle name="Verknüpfte Zelle" xfId="198" xr:uid="{00000000-0005-0000-0000-00002B010000}"/>
    <cellStyle name="Waarschuwingstekst" xfId="295" xr:uid="{00000000-0005-0000-0000-00002C010000}"/>
    <cellStyle name="Warnender Text" xfId="199" xr:uid="{00000000-0005-0000-0000-00002D010000}"/>
    <cellStyle name="Warning Text 2" xfId="200" xr:uid="{00000000-0005-0000-0000-00002E010000}"/>
    <cellStyle name="Zelle überprüfen" xfId="201" xr:uid="{00000000-0005-0000-0000-00002F010000}"/>
    <cellStyle name="Обычный_Sheet1" xfId="202" xr:uid="{00000000-0005-0000-0000-000030010000}"/>
    <cellStyle name="הדגשה1" xfId="203" xr:uid="{00000000-0005-0000-0000-000031010000}"/>
    <cellStyle name="הדגשה2" xfId="204" xr:uid="{00000000-0005-0000-0000-000032010000}"/>
    <cellStyle name="הדגשה3" xfId="205" xr:uid="{00000000-0005-0000-0000-000033010000}"/>
    <cellStyle name="הדגשה4" xfId="206" xr:uid="{00000000-0005-0000-0000-000034010000}"/>
    <cellStyle name="הדגשה5" xfId="207" xr:uid="{00000000-0005-0000-0000-000035010000}"/>
    <cellStyle name="הדגשה6" xfId="208" xr:uid="{00000000-0005-0000-0000-000036010000}"/>
    <cellStyle name="הערה" xfId="209" xr:uid="{00000000-0005-0000-0000-000037010000}"/>
    <cellStyle name="חישוב" xfId="210" xr:uid="{00000000-0005-0000-0000-000038010000}"/>
    <cellStyle name="טוב" xfId="211" xr:uid="{00000000-0005-0000-0000-000039010000}"/>
    <cellStyle name="טקסט אזהרה" xfId="212" xr:uid="{00000000-0005-0000-0000-00003A010000}"/>
    <cellStyle name="טקסט הסברי" xfId="213" xr:uid="{00000000-0005-0000-0000-00003B010000}"/>
    <cellStyle name="כותרת" xfId="214" xr:uid="{00000000-0005-0000-0000-00003C010000}"/>
    <cellStyle name="כותרת 1" xfId="215" xr:uid="{00000000-0005-0000-0000-00003D010000}"/>
    <cellStyle name="כותרת 2" xfId="216" xr:uid="{00000000-0005-0000-0000-00003E010000}"/>
    <cellStyle name="כותרת 3" xfId="217" xr:uid="{00000000-0005-0000-0000-00003F010000}"/>
    <cellStyle name="כותרת 4" xfId="218" xr:uid="{00000000-0005-0000-0000-000040010000}"/>
    <cellStyle name="ניטראלי" xfId="219" xr:uid="{00000000-0005-0000-0000-000041010000}"/>
    <cellStyle name="סה&quot;כ" xfId="220" xr:uid="{00000000-0005-0000-0000-000042010000}"/>
    <cellStyle name="פלט" xfId="221" xr:uid="{00000000-0005-0000-0000-000043010000}"/>
    <cellStyle name="קלט" xfId="222" xr:uid="{00000000-0005-0000-0000-000044010000}"/>
    <cellStyle name="רע" xfId="223" xr:uid="{00000000-0005-0000-0000-000045010000}"/>
    <cellStyle name="תא מסומן" xfId="224" xr:uid="{00000000-0005-0000-0000-000046010000}"/>
    <cellStyle name="תא מקושר" xfId="225" xr:uid="{00000000-0005-0000-0000-000047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35" Type="http://schemas.openxmlformats.org/officeDocument/2006/relationships/customXml" Target="../customXml/item3.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428929</xdr:colOff>
      <xdr:row>29</xdr:row>
      <xdr:rowOff>270</xdr:rowOff>
    </xdr:to>
    <xdr:pic>
      <xdr:nvPicPr>
        <xdr:cNvPr id="4" name="Picture 3">
          <a:extLst>
            <a:ext uri="{FF2B5EF4-FFF2-40B4-BE49-F238E27FC236}">
              <a16:creationId xmlns:a16="http://schemas.microsoft.com/office/drawing/2014/main" id="{BEDB6301-F646-7BF9-92FD-6F5111A1340B}"/>
            </a:ext>
          </a:extLst>
        </xdr:cNvPr>
        <xdr:cNvPicPr>
          <a:picLocks noChangeAspect="1"/>
        </xdr:cNvPicPr>
      </xdr:nvPicPr>
      <xdr:blipFill>
        <a:blip xmlns:r="http://schemas.openxmlformats.org/officeDocument/2006/relationships" r:embed="rId1"/>
        <a:stretch>
          <a:fillRect/>
        </a:stretch>
      </xdr:blipFill>
      <xdr:spPr>
        <a:xfrm>
          <a:off x="0" y="0"/>
          <a:ext cx="5915329" cy="524854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Abhiram Puppala" id="{ADB2F93D-7909-4525-BB38-F1A701B0BC81}" userId="apuppala@modernmobilitypartners.com" providerId="PeoplePicker"/>
  <person displayName="Kirsten Mote" id="{771AB285-B3E1-4E5C-82E2-A8F503E5BA51}" userId="S::kmote@modernmobilitypartners.com::609e8012-0c16-43b3-bfa6-6f281078b5ca" providerId="AD"/>
  <person displayName="Abhiram Puppala" id="{73BFD7E0-88B1-416D-AFDF-4C5E779A4DA7}" userId="S::apuppala@modernmobilitypartners.com::fb78ca45-2d13-4187-a0d5-454ddb83c49c"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2" dT="2025-07-15T12:58:08.38" personId="{771AB285-B3E1-4E5C-82E2-A8F503E5BA51}" id="{2A517A33-5597-49B4-A644-F03D1BD2B9EF}">
    <text>@Abhiram Puppala I don’t think this sheet will be applicable since Gwinnett’s transit referendum did not pass.</text>
    <mentions>
      <mention mentionpersonId="{ADB2F93D-7909-4525-BB38-F1A701B0BC81}" mentionId="{A6ABD3EC-43D8-4D5F-B5D2-1403537EF628}" startIndex="0" length="16"/>
    </mentions>
  </threadedComment>
</ThreadedComments>
</file>

<file path=xl/threadedComments/threadedComment2.xml><?xml version="1.0" encoding="utf-8"?>
<ThreadedComments xmlns="http://schemas.microsoft.com/office/spreadsheetml/2018/threadedcomments" xmlns:x="http://schemas.openxmlformats.org/spreadsheetml/2006/main">
  <threadedComment ref="A1" dT="2025-07-15T13:11:21.55" personId="{771AB285-B3E1-4E5C-82E2-A8F503E5BA51}" id="{8057EDDD-A1A8-42E6-82DE-A4A6C39CC927}">
    <text>@Abhiram Puppala  this sheet is not applicable</text>
    <mentions>
      <mention mentionpersonId="{ADB2F93D-7909-4525-BB38-F1A701B0BC81}" mentionId="{5DA19E94-AE31-4907-8AAD-5CDFC2F253CA}" startIndex="0" length="16"/>
    </mentions>
  </threadedComment>
</ThreadedComments>
</file>

<file path=xl/threadedComments/threadedComment3.xml><?xml version="1.0" encoding="utf-8"?>
<ThreadedComments xmlns="http://schemas.microsoft.com/office/spreadsheetml/2018/threadedcomments" xmlns:x="http://schemas.openxmlformats.org/spreadsheetml/2006/main">
  <threadedComment ref="B23" dT="2025-07-15T14:56:51.11" personId="{73BFD7E0-88B1-416D-AFDF-4C5E779A4DA7}" id="{36C136D8-64C5-479B-A77C-383619638C06}">
    <text>Not applicable</text>
  </threadedComment>
</ThreadedComments>
</file>

<file path=xl/threadedComments/threadedComment4.xml><?xml version="1.0" encoding="utf-8"?>
<ThreadedComments xmlns="http://schemas.microsoft.com/office/spreadsheetml/2018/threadedcomments" xmlns:x="http://schemas.openxmlformats.org/spreadsheetml/2006/main">
  <threadedComment ref="E42" dT="2025-07-15T19:35:44.22" personId="{73BFD7E0-88B1-416D-AFDF-4C5E779A4DA7}" id="{6BADFCEC-AB46-4ACB-BD7A-15E9830D5781}">
    <text xml:space="preserve">My understanding is we don’t need this sheet this time around, as micro transit is already in place </text>
  </threadedComment>
</ThreadedComments>
</file>

<file path=xl/threadedComments/threadedComment5.xml><?xml version="1.0" encoding="utf-8"?>
<ThreadedComments xmlns="http://schemas.microsoft.com/office/spreadsheetml/2018/threadedcomments" xmlns:x="http://schemas.openxmlformats.org/spreadsheetml/2006/main">
  <threadedComment ref="A25" dT="2025-07-25T19:46:08.49" personId="{771AB285-B3E1-4E5C-82E2-A8F503E5BA51}" id="{E528BDC3-96CC-40D8-9AC7-A1EEF190EE46}">
    <text>How does ATL want to incorporate this fee? Right now the formula indicates they enter a dollar value, but the description requests a %, in which case, the formula for line 26 needs to be updated.</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 Id="rId4" Type="http://schemas.microsoft.com/office/2017/10/relationships/threadedComment" Target="../threadedComments/threadedComment3.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6.bin"/><Relationship Id="rId4" Type="http://schemas.microsoft.com/office/2017/10/relationships/threadedComment" Target="../threadedComments/threadedComment4.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9.bin"/><Relationship Id="rId4" Type="http://schemas.microsoft.com/office/2017/10/relationships/threadedComment" Target="../threadedComments/threadedComment5.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 Id="rId4" Type="http://schemas.microsoft.com/office/2017/10/relationships/threadedComment" Target="../threadedComments/threadedComment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zoomScaleNormal="100" workbookViewId="0">
      <selection activeCell="N20" sqref="N20"/>
    </sheetView>
  </sheetViews>
  <sheetFormatPr defaultRowHeight="14.5" x14ac:dyDescent="0.35"/>
  <sheetData/>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P30"/>
  <sheetViews>
    <sheetView topLeftCell="A12" zoomScaleNormal="100" workbookViewId="0">
      <selection activeCell="G52" sqref="G52"/>
    </sheetView>
  </sheetViews>
  <sheetFormatPr defaultColWidth="18" defaultRowHeight="14.5" x14ac:dyDescent="0.35"/>
  <cols>
    <col min="1" max="1" width="61.36328125" customWidth="1"/>
    <col min="2" max="4" width="18" customWidth="1"/>
  </cols>
  <sheetData>
    <row r="1" spans="1:16" x14ac:dyDescent="0.35">
      <c r="A1" s="10" t="s">
        <v>44</v>
      </c>
    </row>
    <row r="2" spans="1:16" x14ac:dyDescent="0.35">
      <c r="A2" s="10" t="s">
        <v>108</v>
      </c>
    </row>
    <row r="3" spans="1:16" ht="15" thickBot="1" x14ac:dyDescent="0.4"/>
    <row r="4" spans="1:16" x14ac:dyDescent="0.35">
      <c r="A4" s="6" t="s">
        <v>67</v>
      </c>
      <c r="B4" s="248" t="s">
        <v>17</v>
      </c>
      <c r="C4" s="247"/>
      <c r="D4" s="247"/>
      <c r="E4" s="248" t="s">
        <v>18</v>
      </c>
      <c r="F4" s="247"/>
      <c r="G4" s="247"/>
      <c r="H4" s="248" t="s">
        <v>19</v>
      </c>
      <c r="I4" s="247"/>
      <c r="J4" s="247"/>
      <c r="K4" s="248" t="s">
        <v>20</v>
      </c>
      <c r="L4" s="247"/>
      <c r="M4" s="247"/>
      <c r="N4" s="248" t="s">
        <v>21</v>
      </c>
      <c r="O4" s="247"/>
      <c r="P4" s="249"/>
    </row>
    <row r="5" spans="1:16" x14ac:dyDescent="0.35">
      <c r="A5" s="82"/>
      <c r="B5" s="92" t="s">
        <v>22</v>
      </c>
      <c r="C5" s="32" t="s">
        <v>23</v>
      </c>
      <c r="D5" s="32" t="s">
        <v>24</v>
      </c>
      <c r="E5" s="92" t="s">
        <v>22</v>
      </c>
      <c r="F5" s="32" t="s">
        <v>23</v>
      </c>
      <c r="G5" s="32" t="s">
        <v>24</v>
      </c>
      <c r="H5" s="92" t="s">
        <v>22</v>
      </c>
      <c r="I5" s="32" t="s">
        <v>23</v>
      </c>
      <c r="J5" s="32" t="s">
        <v>24</v>
      </c>
      <c r="K5" s="92" t="s">
        <v>22</v>
      </c>
      <c r="L5" s="32" t="s">
        <v>23</v>
      </c>
      <c r="M5" s="32" t="s">
        <v>24</v>
      </c>
      <c r="N5" s="92" t="s">
        <v>22</v>
      </c>
      <c r="O5" s="32" t="s">
        <v>23</v>
      </c>
      <c r="P5" s="93" t="s">
        <v>24</v>
      </c>
    </row>
    <row r="6" spans="1:16" x14ac:dyDescent="0.35">
      <c r="A6" s="7" t="s">
        <v>68</v>
      </c>
      <c r="B6" s="163"/>
      <c r="C6" s="164"/>
      <c r="D6" s="164"/>
      <c r="E6" s="163"/>
      <c r="F6" s="164"/>
      <c r="G6" s="164"/>
      <c r="H6" s="163"/>
      <c r="I6" s="164"/>
      <c r="J6" s="164"/>
      <c r="K6" s="163"/>
      <c r="L6" s="167"/>
      <c r="M6" s="167"/>
      <c r="N6" s="163"/>
      <c r="O6" s="164"/>
      <c r="P6" s="165"/>
    </row>
    <row r="7" spans="1:16" x14ac:dyDescent="0.35">
      <c r="A7" s="7" t="s">
        <v>92</v>
      </c>
      <c r="B7" s="163"/>
      <c r="C7" s="164"/>
      <c r="D7" s="164"/>
      <c r="E7" s="163"/>
      <c r="F7" s="164"/>
      <c r="G7" s="164"/>
      <c r="H7" s="163"/>
      <c r="I7" s="164"/>
      <c r="J7" s="164"/>
      <c r="K7" s="163"/>
      <c r="L7" s="167"/>
      <c r="M7" s="167"/>
      <c r="N7" s="163"/>
      <c r="O7" s="164"/>
      <c r="P7" s="165"/>
    </row>
    <row r="8" spans="1:16" x14ac:dyDescent="0.35">
      <c r="A8" s="7" t="s">
        <v>93</v>
      </c>
      <c r="B8" s="163"/>
      <c r="C8" s="164"/>
      <c r="D8" s="164"/>
      <c r="E8" s="163"/>
      <c r="F8" s="164"/>
      <c r="G8" s="164"/>
      <c r="H8" s="163"/>
      <c r="I8" s="164"/>
      <c r="J8" s="164"/>
      <c r="K8" s="163"/>
      <c r="L8" s="167"/>
      <c r="M8" s="167"/>
      <c r="N8" s="163"/>
      <c r="O8" s="164"/>
      <c r="P8" s="165"/>
    </row>
    <row r="9" spans="1:16" x14ac:dyDescent="0.35">
      <c r="A9" s="7" t="s">
        <v>94</v>
      </c>
      <c r="B9" s="163"/>
      <c r="C9" s="164"/>
      <c r="D9" s="164"/>
      <c r="E9" s="163"/>
      <c r="F9" s="164"/>
      <c r="G9" s="164"/>
      <c r="H9" s="163"/>
      <c r="I9" s="164"/>
      <c r="J9" s="164"/>
      <c r="K9" s="163"/>
      <c r="L9" s="167"/>
      <c r="M9" s="167"/>
      <c r="N9" s="163"/>
      <c r="O9" s="164"/>
      <c r="P9" s="165"/>
    </row>
    <row r="10" spans="1:16" x14ac:dyDescent="0.35">
      <c r="A10" s="7" t="s">
        <v>70</v>
      </c>
      <c r="B10" s="163"/>
      <c r="C10" s="164"/>
      <c r="D10" s="164"/>
      <c r="E10" s="163"/>
      <c r="F10" s="164"/>
      <c r="G10" s="164"/>
      <c r="H10" s="163"/>
      <c r="I10" s="164"/>
      <c r="J10" s="164"/>
      <c r="K10" s="163"/>
      <c r="L10" s="167"/>
      <c r="M10" s="167"/>
      <c r="N10" s="163"/>
      <c r="O10" s="164"/>
      <c r="P10" s="165"/>
    </row>
    <row r="11" spans="1:16" x14ac:dyDescent="0.35">
      <c r="A11" s="7" t="s">
        <v>95</v>
      </c>
      <c r="B11" s="163"/>
      <c r="C11" s="164"/>
      <c r="D11" s="164"/>
      <c r="E11" s="163"/>
      <c r="F11" s="164"/>
      <c r="G11" s="164"/>
      <c r="H11" s="163"/>
      <c r="I11" s="164"/>
      <c r="J11" s="164"/>
      <c r="K11" s="163"/>
      <c r="L11" s="167"/>
      <c r="M11" s="167"/>
      <c r="N11" s="163"/>
      <c r="O11" s="164"/>
      <c r="P11" s="165"/>
    </row>
    <row r="12" spans="1:16" x14ac:dyDescent="0.35">
      <c r="A12" s="7" t="s">
        <v>96</v>
      </c>
      <c r="B12" s="163"/>
      <c r="C12" s="164"/>
      <c r="D12" s="164"/>
      <c r="E12" s="163"/>
      <c r="F12" s="164"/>
      <c r="G12" s="164"/>
      <c r="H12" s="163"/>
      <c r="I12" s="164"/>
      <c r="J12" s="164"/>
      <c r="K12" s="163"/>
      <c r="L12" s="167"/>
      <c r="M12" s="167"/>
      <c r="N12" s="163"/>
      <c r="O12" s="164"/>
      <c r="P12" s="165"/>
    </row>
    <row r="13" spans="1:16" x14ac:dyDescent="0.35">
      <c r="A13" s="7" t="s">
        <v>97</v>
      </c>
      <c r="B13" s="163"/>
      <c r="C13" s="164"/>
      <c r="D13" s="164"/>
      <c r="E13" s="163"/>
      <c r="F13" s="164"/>
      <c r="G13" s="164"/>
      <c r="H13" s="163"/>
      <c r="I13" s="164"/>
      <c r="J13" s="164"/>
      <c r="K13" s="163"/>
      <c r="L13" s="167"/>
      <c r="M13" s="167"/>
      <c r="N13" s="163"/>
      <c r="O13" s="164"/>
      <c r="P13" s="165"/>
    </row>
    <row r="14" spans="1:16" x14ac:dyDescent="0.35">
      <c r="A14" s="7" t="s">
        <v>98</v>
      </c>
      <c r="B14" s="163"/>
      <c r="C14" s="164"/>
      <c r="D14" s="164"/>
      <c r="E14" s="163"/>
      <c r="F14" s="164"/>
      <c r="G14" s="164"/>
      <c r="H14" s="163"/>
      <c r="I14" s="164"/>
      <c r="J14" s="164"/>
      <c r="K14" s="163"/>
      <c r="L14" s="167"/>
      <c r="M14" s="167"/>
      <c r="N14" s="163"/>
      <c r="O14" s="164"/>
      <c r="P14" s="165"/>
    </row>
    <row r="15" spans="1:16" x14ac:dyDescent="0.35">
      <c r="A15" s="7" t="s">
        <v>99</v>
      </c>
      <c r="B15" s="163"/>
      <c r="C15" s="164"/>
      <c r="D15" s="164"/>
      <c r="E15" s="163"/>
      <c r="F15" s="164"/>
      <c r="G15" s="164"/>
      <c r="H15" s="163"/>
      <c r="I15" s="164"/>
      <c r="J15" s="164"/>
      <c r="K15" s="163"/>
      <c r="L15" s="167"/>
      <c r="M15" s="167"/>
      <c r="N15" s="163"/>
      <c r="O15" s="164"/>
      <c r="P15" s="165"/>
    </row>
    <row r="16" spans="1:16" x14ac:dyDescent="0.35">
      <c r="A16" s="7" t="s">
        <v>100</v>
      </c>
      <c r="B16" s="163"/>
      <c r="C16" s="164"/>
      <c r="D16" s="164"/>
      <c r="E16" s="163"/>
      <c r="F16" s="164"/>
      <c r="G16" s="164"/>
      <c r="H16" s="163"/>
      <c r="I16" s="164"/>
      <c r="J16" s="164"/>
      <c r="K16" s="163"/>
      <c r="L16" s="167"/>
      <c r="M16" s="167"/>
      <c r="N16" s="163"/>
      <c r="O16" s="164"/>
      <c r="P16" s="165"/>
    </row>
    <row r="17" spans="1:16" x14ac:dyDescent="0.35">
      <c r="A17" s="5"/>
      <c r="B17" s="84"/>
      <c r="C17" s="13"/>
      <c r="D17" s="13"/>
      <c r="E17" s="84"/>
      <c r="F17" s="13"/>
      <c r="G17" s="13"/>
      <c r="H17" s="84"/>
      <c r="I17" s="13"/>
      <c r="J17" s="13"/>
      <c r="K17" s="84"/>
      <c r="L17" s="83"/>
      <c r="M17" s="83"/>
      <c r="N17" s="84"/>
      <c r="O17" s="13"/>
      <c r="P17" s="14"/>
    </row>
    <row r="18" spans="1:16" x14ac:dyDescent="0.35">
      <c r="A18" s="5"/>
      <c r="B18" s="84"/>
      <c r="C18" s="13"/>
      <c r="D18" s="13"/>
      <c r="E18" s="84"/>
      <c r="F18" s="13"/>
      <c r="G18" s="13"/>
      <c r="H18" s="84"/>
      <c r="I18" s="13"/>
      <c r="J18" s="13"/>
      <c r="K18" s="84"/>
      <c r="L18" s="83"/>
      <c r="M18" s="83"/>
      <c r="N18" s="84"/>
      <c r="O18" s="13"/>
      <c r="P18" s="14"/>
    </row>
    <row r="19" spans="1:16" x14ac:dyDescent="0.35">
      <c r="A19" s="5"/>
      <c r="B19" s="84"/>
      <c r="C19" s="13"/>
      <c r="D19" s="13"/>
      <c r="E19" s="84"/>
      <c r="F19" s="13"/>
      <c r="G19" s="13"/>
      <c r="H19" s="84"/>
      <c r="I19" s="13"/>
      <c r="J19" s="13"/>
      <c r="K19" s="84"/>
      <c r="L19" s="83"/>
      <c r="M19" s="83"/>
      <c r="N19" s="84"/>
      <c r="O19" s="13"/>
      <c r="P19" s="14"/>
    </row>
    <row r="20" spans="1:16" x14ac:dyDescent="0.35">
      <c r="A20" s="5"/>
      <c r="B20" s="84"/>
      <c r="C20" s="13"/>
      <c r="D20" s="13"/>
      <c r="E20" s="84"/>
      <c r="F20" s="13"/>
      <c r="G20" s="13"/>
      <c r="H20" s="84"/>
      <c r="I20" s="13"/>
      <c r="J20" s="13"/>
      <c r="K20" s="84"/>
      <c r="L20" s="83"/>
      <c r="M20" s="83"/>
      <c r="N20" s="84"/>
      <c r="O20" s="13"/>
      <c r="P20" s="14"/>
    </row>
    <row r="21" spans="1:16" x14ac:dyDescent="0.35">
      <c r="A21" s="5"/>
      <c r="B21" s="84"/>
      <c r="C21" s="13"/>
      <c r="D21" s="13"/>
      <c r="E21" s="84"/>
      <c r="F21" s="13"/>
      <c r="G21" s="13"/>
      <c r="H21" s="84"/>
      <c r="I21" s="13"/>
      <c r="J21" s="13"/>
      <c r="K21" s="84"/>
      <c r="L21" s="83"/>
      <c r="M21" s="83"/>
      <c r="N21" s="84"/>
      <c r="O21" s="13"/>
      <c r="P21" s="14"/>
    </row>
    <row r="22" spans="1:16" x14ac:dyDescent="0.35">
      <c r="A22" s="5"/>
      <c r="B22" s="84"/>
      <c r="C22" s="13"/>
      <c r="D22" s="13"/>
      <c r="E22" s="84"/>
      <c r="F22" s="13"/>
      <c r="G22" s="13"/>
      <c r="H22" s="84"/>
      <c r="I22" s="13"/>
      <c r="J22" s="13"/>
      <c r="K22" s="84"/>
      <c r="L22" s="83"/>
      <c r="M22" s="83"/>
      <c r="N22" s="84"/>
      <c r="O22" s="13"/>
      <c r="P22" s="14"/>
    </row>
    <row r="23" spans="1:16" x14ac:dyDescent="0.35">
      <c r="A23" s="9" t="s">
        <v>109</v>
      </c>
      <c r="B23" s="118">
        <f t="shared" ref="B23:P23" si="0">SUM(B6:B22)/B24</f>
        <v>0</v>
      </c>
      <c r="C23" s="118">
        <f t="shared" si="0"/>
        <v>0</v>
      </c>
      <c r="D23" s="118">
        <f t="shared" si="0"/>
        <v>0</v>
      </c>
      <c r="E23" s="118">
        <f t="shared" si="0"/>
        <v>0</v>
      </c>
      <c r="F23" s="118">
        <f t="shared" si="0"/>
        <v>0</v>
      </c>
      <c r="G23" s="118">
        <f t="shared" si="0"/>
        <v>0</v>
      </c>
      <c r="H23" s="118">
        <f t="shared" si="0"/>
        <v>0</v>
      </c>
      <c r="I23" s="118">
        <f t="shared" si="0"/>
        <v>0</v>
      </c>
      <c r="J23" s="118">
        <f t="shared" si="0"/>
        <v>0</v>
      </c>
      <c r="K23" s="118">
        <f t="shared" si="0"/>
        <v>0</v>
      </c>
      <c r="L23" s="118">
        <f t="shared" si="0"/>
        <v>0</v>
      </c>
      <c r="M23" s="118">
        <f t="shared" si="0"/>
        <v>0</v>
      </c>
      <c r="N23" s="118">
        <f t="shared" si="0"/>
        <v>0</v>
      </c>
      <c r="O23" s="118">
        <f t="shared" si="0"/>
        <v>0</v>
      </c>
      <c r="P23" s="118">
        <f t="shared" si="0"/>
        <v>0</v>
      </c>
    </row>
    <row r="24" spans="1:16" x14ac:dyDescent="0.35">
      <c r="A24" s="9" t="s">
        <v>102</v>
      </c>
      <c r="B24" s="152">
        <f>'Ride Gwinnett (RG) Master Sheet'!B$31</f>
        <v>17847.45</v>
      </c>
      <c r="C24" s="152">
        <f>'Ride Gwinnett (RG) Master Sheet'!C$31</f>
        <v>20997</v>
      </c>
      <c r="D24" s="152">
        <f>'Ride Gwinnett (RG) Master Sheet'!D$31</f>
        <v>25196.399999999998</v>
      </c>
      <c r="E24" s="152">
        <f>'Ride Gwinnett (RG) Master Sheet'!B$31</f>
        <v>17847.45</v>
      </c>
      <c r="F24" s="152">
        <f>'Ride Gwinnett (RG) Master Sheet'!C$31</f>
        <v>20997</v>
      </c>
      <c r="G24" s="152">
        <f>'Ride Gwinnett (RG) Master Sheet'!D$31</f>
        <v>25196.399999999998</v>
      </c>
      <c r="H24" s="152">
        <f>'Ride Gwinnett (RG) Master Sheet'!B$31</f>
        <v>17847.45</v>
      </c>
      <c r="I24" s="152">
        <f>'Ride Gwinnett (RG) Master Sheet'!C$31</f>
        <v>20997</v>
      </c>
      <c r="J24" s="152">
        <f>'Ride Gwinnett (RG) Master Sheet'!D$31</f>
        <v>25196.399999999998</v>
      </c>
      <c r="K24" s="152">
        <f>'Ride Gwinnett (RG) Master Sheet'!B$31</f>
        <v>17847.45</v>
      </c>
      <c r="L24" s="152">
        <f>'Ride Gwinnett (RG) Master Sheet'!C$31</f>
        <v>20997</v>
      </c>
      <c r="M24" s="152">
        <f>'Ride Gwinnett (RG) Master Sheet'!D$31</f>
        <v>25196.399999999998</v>
      </c>
      <c r="N24" s="152">
        <f>'Ride Gwinnett (RG) Master Sheet'!B$31</f>
        <v>17847.45</v>
      </c>
      <c r="O24" s="152">
        <f>'Ride Gwinnett (RG) Master Sheet'!C$31</f>
        <v>20997</v>
      </c>
      <c r="P24" s="153">
        <f>'Ride Gwinnett (RG) Master Sheet'!D$31</f>
        <v>25196.399999999998</v>
      </c>
    </row>
    <row r="25" spans="1:16" ht="15" thickBot="1" x14ac:dyDescent="0.4">
      <c r="A25" s="8" t="s">
        <v>110</v>
      </c>
      <c r="B25" s="94">
        <f t="shared" ref="B25:P25" si="1">B23*B24</f>
        <v>0</v>
      </c>
      <c r="C25" s="20">
        <f t="shared" si="1"/>
        <v>0</v>
      </c>
      <c r="D25" s="20">
        <f t="shared" si="1"/>
        <v>0</v>
      </c>
      <c r="E25" s="94">
        <f t="shared" si="1"/>
        <v>0</v>
      </c>
      <c r="F25" s="20">
        <f t="shared" si="1"/>
        <v>0</v>
      </c>
      <c r="G25" s="20">
        <f t="shared" si="1"/>
        <v>0</v>
      </c>
      <c r="H25" s="94">
        <f t="shared" si="1"/>
        <v>0</v>
      </c>
      <c r="I25" s="20">
        <f t="shared" si="1"/>
        <v>0</v>
      </c>
      <c r="J25" s="20">
        <f t="shared" si="1"/>
        <v>0</v>
      </c>
      <c r="K25" s="94">
        <f t="shared" si="1"/>
        <v>0</v>
      </c>
      <c r="L25" s="20">
        <f t="shared" si="1"/>
        <v>0</v>
      </c>
      <c r="M25" s="20">
        <f t="shared" si="1"/>
        <v>0</v>
      </c>
      <c r="N25" s="94">
        <f t="shared" si="1"/>
        <v>0</v>
      </c>
      <c r="O25" s="20">
        <f t="shared" si="1"/>
        <v>0</v>
      </c>
      <c r="P25" s="21">
        <f t="shared" si="1"/>
        <v>0</v>
      </c>
    </row>
    <row r="29" spans="1:16" x14ac:dyDescent="0.35">
      <c r="A29" s="42"/>
      <c r="C29" s="250" t="s">
        <v>107</v>
      </c>
      <c r="D29" s="250"/>
    </row>
    <row r="30" spans="1:16" x14ac:dyDescent="0.35">
      <c r="A30" t="s">
        <v>42</v>
      </c>
      <c r="C30" s="250" t="s">
        <v>43</v>
      </c>
      <c r="D30" s="250"/>
    </row>
  </sheetData>
  <mergeCells count="7">
    <mergeCell ref="K4:M4"/>
    <mergeCell ref="N4:P4"/>
    <mergeCell ref="C29:D29"/>
    <mergeCell ref="C30:D30"/>
    <mergeCell ref="B4:D4"/>
    <mergeCell ref="E4:G4"/>
    <mergeCell ref="H4:J4"/>
  </mergeCells>
  <pageMargins left="0.7" right="0.7" top="0.75" bottom="0.75" header="0.3" footer="0.3"/>
  <pageSetup scale="74" orientation="landscape" horizontalDpi="4294967294"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30"/>
  <sheetViews>
    <sheetView zoomScaleNormal="100" workbookViewId="0">
      <selection activeCell="C41" sqref="C41"/>
    </sheetView>
  </sheetViews>
  <sheetFormatPr defaultColWidth="18" defaultRowHeight="14.5" x14ac:dyDescent="0.35"/>
  <cols>
    <col min="1" max="1" width="67.453125" customWidth="1"/>
    <col min="2" max="4" width="18" customWidth="1"/>
  </cols>
  <sheetData>
    <row r="1" spans="1:16" x14ac:dyDescent="0.35">
      <c r="A1" s="10" t="s">
        <v>44</v>
      </c>
    </row>
    <row r="2" spans="1:16" x14ac:dyDescent="0.35">
      <c r="A2" s="10" t="s">
        <v>111</v>
      </c>
    </row>
    <row r="3" spans="1:16" ht="15" thickBot="1" x14ac:dyDescent="0.4"/>
    <row r="4" spans="1:16" x14ac:dyDescent="0.35">
      <c r="A4" s="6" t="s">
        <v>67</v>
      </c>
      <c r="B4" s="248" t="s">
        <v>17</v>
      </c>
      <c r="C4" s="247"/>
      <c r="D4" s="247"/>
      <c r="E4" s="248" t="s">
        <v>18</v>
      </c>
      <c r="F4" s="247"/>
      <c r="G4" s="247"/>
      <c r="H4" s="248" t="s">
        <v>19</v>
      </c>
      <c r="I4" s="247"/>
      <c r="J4" s="247"/>
      <c r="K4" s="248" t="s">
        <v>20</v>
      </c>
      <c r="L4" s="247"/>
      <c r="M4" s="247"/>
      <c r="N4" s="248" t="s">
        <v>21</v>
      </c>
      <c r="O4" s="247"/>
      <c r="P4" s="249"/>
    </row>
    <row r="5" spans="1:16" x14ac:dyDescent="0.35">
      <c r="A5" s="82"/>
      <c r="B5" s="92" t="s">
        <v>22</v>
      </c>
      <c r="C5" s="32" t="s">
        <v>23</v>
      </c>
      <c r="D5" s="32" t="s">
        <v>24</v>
      </c>
      <c r="E5" s="92" t="s">
        <v>22</v>
      </c>
      <c r="F5" s="32" t="s">
        <v>23</v>
      </c>
      <c r="G5" s="32" t="s">
        <v>24</v>
      </c>
      <c r="H5" s="92" t="s">
        <v>22</v>
      </c>
      <c r="I5" s="32" t="s">
        <v>23</v>
      </c>
      <c r="J5" s="32" t="s">
        <v>24</v>
      </c>
      <c r="K5" s="92" t="s">
        <v>22</v>
      </c>
      <c r="L5" s="32" t="s">
        <v>23</v>
      </c>
      <c r="M5" s="32" t="s">
        <v>24</v>
      </c>
      <c r="N5" s="92" t="s">
        <v>22</v>
      </c>
      <c r="O5" s="32" t="s">
        <v>23</v>
      </c>
      <c r="P5" s="93" t="s">
        <v>24</v>
      </c>
    </row>
    <row r="6" spans="1:16" x14ac:dyDescent="0.35">
      <c r="A6" s="7" t="s">
        <v>68</v>
      </c>
      <c r="B6" s="163"/>
      <c r="C6" s="164"/>
      <c r="D6" s="164"/>
      <c r="E6" s="163"/>
      <c r="F6" s="164"/>
      <c r="G6" s="164"/>
      <c r="H6" s="163"/>
      <c r="I6" s="164"/>
      <c r="J6" s="164"/>
      <c r="K6" s="163"/>
      <c r="L6" s="167"/>
      <c r="M6" s="167"/>
      <c r="N6" s="163"/>
      <c r="O6" s="164"/>
      <c r="P6" s="165"/>
    </row>
    <row r="7" spans="1:16" x14ac:dyDescent="0.35">
      <c r="A7" s="7" t="s">
        <v>92</v>
      </c>
      <c r="B7" s="163"/>
      <c r="C7" s="164"/>
      <c r="D7" s="164"/>
      <c r="E7" s="163"/>
      <c r="F7" s="164"/>
      <c r="G7" s="164"/>
      <c r="H7" s="163"/>
      <c r="I7" s="164"/>
      <c r="J7" s="164"/>
      <c r="K7" s="163"/>
      <c r="L7" s="167"/>
      <c r="M7" s="167"/>
      <c r="N7" s="163"/>
      <c r="O7" s="164"/>
      <c r="P7" s="165"/>
    </row>
    <row r="8" spans="1:16" x14ac:dyDescent="0.35">
      <c r="A8" s="7" t="s">
        <v>93</v>
      </c>
      <c r="B8" s="163"/>
      <c r="C8" s="164"/>
      <c r="D8" s="164"/>
      <c r="E8" s="163"/>
      <c r="F8" s="164"/>
      <c r="G8" s="164"/>
      <c r="H8" s="163"/>
      <c r="I8" s="164"/>
      <c r="J8" s="164"/>
      <c r="K8" s="163"/>
      <c r="L8" s="167"/>
      <c r="M8" s="167"/>
      <c r="N8" s="163"/>
      <c r="O8" s="164"/>
      <c r="P8" s="165"/>
    </row>
    <row r="9" spans="1:16" x14ac:dyDescent="0.35">
      <c r="A9" s="7" t="s">
        <v>94</v>
      </c>
      <c r="B9" s="163"/>
      <c r="C9" s="164"/>
      <c r="D9" s="164"/>
      <c r="E9" s="163"/>
      <c r="F9" s="164"/>
      <c r="G9" s="164"/>
      <c r="H9" s="163"/>
      <c r="I9" s="164"/>
      <c r="J9" s="164"/>
      <c r="K9" s="163"/>
      <c r="L9" s="167"/>
      <c r="M9" s="167"/>
      <c r="N9" s="163"/>
      <c r="O9" s="164"/>
      <c r="P9" s="165"/>
    </row>
    <row r="10" spans="1:16" x14ac:dyDescent="0.35">
      <c r="A10" s="7" t="s">
        <v>70</v>
      </c>
      <c r="B10" s="163"/>
      <c r="C10" s="164"/>
      <c r="D10" s="164"/>
      <c r="E10" s="163"/>
      <c r="F10" s="164"/>
      <c r="G10" s="164"/>
      <c r="H10" s="163"/>
      <c r="I10" s="164"/>
      <c r="J10" s="164"/>
      <c r="K10" s="163"/>
      <c r="L10" s="167"/>
      <c r="M10" s="167"/>
      <c r="N10" s="163"/>
      <c r="O10" s="164"/>
      <c r="P10" s="165"/>
    </row>
    <row r="11" spans="1:16" x14ac:dyDescent="0.35">
      <c r="A11" s="7" t="s">
        <v>95</v>
      </c>
      <c r="B11" s="163"/>
      <c r="C11" s="164"/>
      <c r="D11" s="164"/>
      <c r="E11" s="163"/>
      <c r="F11" s="164"/>
      <c r="G11" s="164"/>
      <c r="H11" s="163"/>
      <c r="I11" s="164"/>
      <c r="J11" s="164"/>
      <c r="K11" s="163"/>
      <c r="L11" s="167"/>
      <c r="M11" s="167"/>
      <c r="N11" s="163"/>
      <c r="O11" s="164"/>
      <c r="P11" s="165"/>
    </row>
    <row r="12" spans="1:16" x14ac:dyDescent="0.35">
      <c r="A12" s="7" t="s">
        <v>96</v>
      </c>
      <c r="B12" s="163"/>
      <c r="C12" s="164"/>
      <c r="D12" s="164"/>
      <c r="E12" s="163"/>
      <c r="F12" s="164"/>
      <c r="G12" s="164"/>
      <c r="H12" s="163"/>
      <c r="I12" s="164"/>
      <c r="J12" s="164"/>
      <c r="K12" s="163"/>
      <c r="L12" s="167"/>
      <c r="M12" s="167"/>
      <c r="N12" s="163"/>
      <c r="O12" s="164"/>
      <c r="P12" s="165"/>
    </row>
    <row r="13" spans="1:16" x14ac:dyDescent="0.35">
      <c r="A13" s="7" t="s">
        <v>97</v>
      </c>
      <c r="B13" s="163"/>
      <c r="C13" s="164"/>
      <c r="D13" s="164"/>
      <c r="E13" s="163"/>
      <c r="F13" s="164"/>
      <c r="G13" s="164"/>
      <c r="H13" s="163"/>
      <c r="I13" s="164"/>
      <c r="J13" s="164"/>
      <c r="K13" s="163"/>
      <c r="L13" s="167"/>
      <c r="M13" s="167"/>
      <c r="N13" s="163"/>
      <c r="O13" s="164"/>
      <c r="P13" s="165"/>
    </row>
    <row r="14" spans="1:16" x14ac:dyDescent="0.35">
      <c r="A14" s="7" t="s">
        <v>98</v>
      </c>
      <c r="B14" s="163"/>
      <c r="C14" s="164"/>
      <c r="D14" s="164"/>
      <c r="E14" s="163"/>
      <c r="F14" s="164"/>
      <c r="G14" s="164"/>
      <c r="H14" s="163"/>
      <c r="I14" s="164"/>
      <c r="J14" s="164"/>
      <c r="K14" s="163"/>
      <c r="L14" s="167"/>
      <c r="M14" s="167"/>
      <c r="N14" s="163"/>
      <c r="O14" s="164"/>
      <c r="P14" s="165"/>
    </row>
    <row r="15" spans="1:16" x14ac:dyDescent="0.35">
      <c r="A15" s="7" t="s">
        <v>99</v>
      </c>
      <c r="B15" s="163"/>
      <c r="C15" s="164"/>
      <c r="D15" s="164"/>
      <c r="E15" s="163"/>
      <c r="F15" s="164"/>
      <c r="G15" s="164"/>
      <c r="H15" s="163"/>
      <c r="I15" s="164"/>
      <c r="J15" s="164"/>
      <c r="K15" s="163"/>
      <c r="L15" s="167"/>
      <c r="M15" s="167"/>
      <c r="N15" s="163"/>
      <c r="O15" s="164"/>
      <c r="P15" s="165"/>
    </row>
    <row r="16" spans="1:16" x14ac:dyDescent="0.35">
      <c r="A16" s="7" t="s">
        <v>100</v>
      </c>
      <c r="B16" s="163"/>
      <c r="C16" s="164"/>
      <c r="D16" s="164"/>
      <c r="E16" s="163"/>
      <c r="F16" s="164"/>
      <c r="G16" s="164"/>
      <c r="H16" s="163"/>
      <c r="I16" s="164"/>
      <c r="J16" s="164"/>
      <c r="K16" s="163"/>
      <c r="L16" s="167"/>
      <c r="M16" s="167"/>
      <c r="N16" s="163"/>
      <c r="O16" s="164"/>
      <c r="P16" s="165"/>
    </row>
    <row r="17" spans="1:16" x14ac:dyDescent="0.35">
      <c r="A17" s="5"/>
      <c r="B17" s="84"/>
      <c r="C17" s="13"/>
      <c r="D17" s="13"/>
      <c r="E17" s="84"/>
      <c r="F17" s="13"/>
      <c r="G17" s="13"/>
      <c r="H17" s="84"/>
      <c r="I17" s="13"/>
      <c r="J17" s="13"/>
      <c r="K17" s="84"/>
      <c r="L17" s="83"/>
      <c r="M17" s="83"/>
      <c r="N17" s="84"/>
      <c r="O17" s="13"/>
      <c r="P17" s="14"/>
    </row>
    <row r="18" spans="1:16" x14ac:dyDescent="0.35">
      <c r="A18" s="5"/>
      <c r="B18" s="84"/>
      <c r="C18" s="13"/>
      <c r="D18" s="13"/>
      <c r="E18" s="84"/>
      <c r="F18" s="13"/>
      <c r="G18" s="13"/>
      <c r="H18" s="84"/>
      <c r="I18" s="13"/>
      <c r="J18" s="13"/>
      <c r="K18" s="84"/>
      <c r="L18" s="83"/>
      <c r="M18" s="83"/>
      <c r="N18" s="84"/>
      <c r="O18" s="13"/>
      <c r="P18" s="14"/>
    </row>
    <row r="19" spans="1:16" x14ac:dyDescent="0.35">
      <c r="A19" s="5"/>
      <c r="B19" s="84"/>
      <c r="C19" s="13"/>
      <c r="D19" s="13"/>
      <c r="E19" s="84"/>
      <c r="F19" s="13"/>
      <c r="G19" s="13"/>
      <c r="H19" s="84"/>
      <c r="I19" s="13"/>
      <c r="J19" s="13"/>
      <c r="K19" s="84"/>
      <c r="L19" s="83"/>
      <c r="M19" s="83"/>
      <c r="N19" s="84"/>
      <c r="O19" s="13"/>
      <c r="P19" s="14"/>
    </row>
    <row r="20" spans="1:16" x14ac:dyDescent="0.35">
      <c r="A20" s="5"/>
      <c r="B20" s="84"/>
      <c r="C20" s="13"/>
      <c r="D20" s="13"/>
      <c r="E20" s="84"/>
      <c r="F20" s="13"/>
      <c r="G20" s="13"/>
      <c r="H20" s="84"/>
      <c r="I20" s="13"/>
      <c r="J20" s="13"/>
      <c r="K20" s="84"/>
      <c r="L20" s="83"/>
      <c r="M20" s="83"/>
      <c r="N20" s="84"/>
      <c r="O20" s="13"/>
      <c r="P20" s="14"/>
    </row>
    <row r="21" spans="1:16" x14ac:dyDescent="0.35">
      <c r="A21" s="5"/>
      <c r="B21" s="84"/>
      <c r="C21" s="13"/>
      <c r="D21" s="13"/>
      <c r="E21" s="84"/>
      <c r="F21" s="13"/>
      <c r="G21" s="13"/>
      <c r="H21" s="84"/>
      <c r="I21" s="13"/>
      <c r="J21" s="13"/>
      <c r="K21" s="84"/>
      <c r="L21" s="83"/>
      <c r="M21" s="83"/>
      <c r="N21" s="84"/>
      <c r="O21" s="13"/>
      <c r="P21" s="14"/>
    </row>
    <row r="22" spans="1:16" x14ac:dyDescent="0.35">
      <c r="A22" s="5"/>
      <c r="B22" s="84"/>
      <c r="C22" s="13"/>
      <c r="D22" s="13"/>
      <c r="E22" s="84"/>
      <c r="F22" s="13"/>
      <c r="G22" s="13"/>
      <c r="H22" s="84"/>
      <c r="I22" s="13"/>
      <c r="J22" s="13"/>
      <c r="K22" s="84"/>
      <c r="L22" s="83"/>
      <c r="M22" s="83"/>
      <c r="N22" s="84"/>
      <c r="O22" s="13"/>
      <c r="P22" s="14"/>
    </row>
    <row r="23" spans="1:16" x14ac:dyDescent="0.35">
      <c r="A23" s="9" t="s">
        <v>109</v>
      </c>
      <c r="B23" s="118">
        <f t="shared" ref="B23:P23" si="0">SUM(B6:B22)/B24</f>
        <v>0</v>
      </c>
      <c r="C23" s="118">
        <f t="shared" si="0"/>
        <v>0</v>
      </c>
      <c r="D23" s="118">
        <f t="shared" si="0"/>
        <v>0</v>
      </c>
      <c r="E23" s="118">
        <f t="shared" si="0"/>
        <v>0</v>
      </c>
      <c r="F23" s="118">
        <f t="shared" si="0"/>
        <v>0</v>
      </c>
      <c r="G23" s="118">
        <f t="shared" si="0"/>
        <v>0</v>
      </c>
      <c r="H23" s="118">
        <f t="shared" si="0"/>
        <v>0</v>
      </c>
      <c r="I23" s="118">
        <f t="shared" si="0"/>
        <v>0</v>
      </c>
      <c r="J23" s="118">
        <f t="shared" si="0"/>
        <v>0</v>
      </c>
      <c r="K23" s="118">
        <f t="shared" si="0"/>
        <v>0</v>
      </c>
      <c r="L23" s="118">
        <f t="shared" si="0"/>
        <v>0</v>
      </c>
      <c r="M23" s="118">
        <f t="shared" si="0"/>
        <v>0</v>
      </c>
      <c r="N23" s="118">
        <f t="shared" si="0"/>
        <v>0</v>
      </c>
      <c r="O23" s="118">
        <f t="shared" si="0"/>
        <v>0</v>
      </c>
      <c r="P23" s="118">
        <f t="shared" si="0"/>
        <v>0</v>
      </c>
    </row>
    <row r="24" spans="1:16" x14ac:dyDescent="0.35">
      <c r="A24" s="9" t="s">
        <v>102</v>
      </c>
      <c r="B24" s="152">
        <f>'Ride Gwinnett (RG) Master Sheet'!B$32</f>
        <v>37622.699999999997</v>
      </c>
      <c r="C24" s="152">
        <f>'Ride Gwinnett (RG) Master Sheet'!C$32</f>
        <v>44262</v>
      </c>
      <c r="D24" s="152">
        <f>'Ride Gwinnett (RG) Master Sheet'!D$32</f>
        <v>53114.400000000001</v>
      </c>
      <c r="E24" s="152">
        <f>'Ride Gwinnett (RG) Master Sheet'!B$32</f>
        <v>37622.699999999997</v>
      </c>
      <c r="F24" s="152">
        <f>'Ride Gwinnett (RG) Master Sheet'!C$32</f>
        <v>44262</v>
      </c>
      <c r="G24" s="152">
        <f>'Ride Gwinnett (RG) Master Sheet'!D$32</f>
        <v>53114.400000000001</v>
      </c>
      <c r="H24" s="152">
        <f>'Ride Gwinnett (RG) Master Sheet'!B$32</f>
        <v>37622.699999999997</v>
      </c>
      <c r="I24" s="152">
        <f>'Ride Gwinnett (RG) Master Sheet'!C$32</f>
        <v>44262</v>
      </c>
      <c r="J24" s="152">
        <f>'Ride Gwinnett (RG) Master Sheet'!D$32</f>
        <v>53114.400000000001</v>
      </c>
      <c r="K24" s="152">
        <f>'Ride Gwinnett (RG) Master Sheet'!B$32</f>
        <v>37622.699999999997</v>
      </c>
      <c r="L24" s="152">
        <f>'Ride Gwinnett (RG) Master Sheet'!C$32</f>
        <v>44262</v>
      </c>
      <c r="M24" s="152">
        <f>'Ride Gwinnett (RG) Master Sheet'!D$32</f>
        <v>53114.400000000001</v>
      </c>
      <c r="N24" s="152">
        <f>'Ride Gwinnett (RG) Master Sheet'!B$32</f>
        <v>37622.699999999997</v>
      </c>
      <c r="O24" s="152">
        <f>'Ride Gwinnett (RG) Master Sheet'!C$32</f>
        <v>44262</v>
      </c>
      <c r="P24" s="153">
        <f>'Ride Gwinnett (RG) Master Sheet'!D$32</f>
        <v>53114.400000000001</v>
      </c>
    </row>
    <row r="25" spans="1:16" ht="15" thickBot="1" x14ac:dyDescent="0.4">
      <c r="A25" s="8" t="s">
        <v>110</v>
      </c>
      <c r="B25" s="94">
        <f t="shared" ref="B25:P25" si="1">B23*B24</f>
        <v>0</v>
      </c>
      <c r="C25" s="20">
        <f t="shared" si="1"/>
        <v>0</v>
      </c>
      <c r="D25" s="20">
        <f t="shared" si="1"/>
        <v>0</v>
      </c>
      <c r="E25" s="94">
        <f t="shared" si="1"/>
        <v>0</v>
      </c>
      <c r="F25" s="20">
        <f t="shared" si="1"/>
        <v>0</v>
      </c>
      <c r="G25" s="20">
        <f t="shared" si="1"/>
        <v>0</v>
      </c>
      <c r="H25" s="94">
        <f t="shared" si="1"/>
        <v>0</v>
      </c>
      <c r="I25" s="20">
        <f t="shared" si="1"/>
        <v>0</v>
      </c>
      <c r="J25" s="20">
        <f t="shared" si="1"/>
        <v>0</v>
      </c>
      <c r="K25" s="94">
        <f t="shared" si="1"/>
        <v>0</v>
      </c>
      <c r="L25" s="20">
        <f t="shared" si="1"/>
        <v>0</v>
      </c>
      <c r="M25" s="20">
        <f t="shared" si="1"/>
        <v>0</v>
      </c>
      <c r="N25" s="94">
        <f t="shared" si="1"/>
        <v>0</v>
      </c>
      <c r="O25" s="20">
        <f t="shared" si="1"/>
        <v>0</v>
      </c>
      <c r="P25" s="21">
        <f t="shared" si="1"/>
        <v>0</v>
      </c>
    </row>
    <row r="29" spans="1:16" x14ac:dyDescent="0.35">
      <c r="A29" s="42"/>
      <c r="C29" s="250" t="s">
        <v>107</v>
      </c>
      <c r="D29" s="250"/>
    </row>
    <row r="30" spans="1:16" x14ac:dyDescent="0.35">
      <c r="A30" t="s">
        <v>42</v>
      </c>
      <c r="C30" s="250" t="s">
        <v>43</v>
      </c>
      <c r="D30" s="250"/>
    </row>
  </sheetData>
  <mergeCells count="7">
    <mergeCell ref="K4:M4"/>
    <mergeCell ref="N4:P4"/>
    <mergeCell ref="C29:D29"/>
    <mergeCell ref="C30:D30"/>
    <mergeCell ref="B4:D4"/>
    <mergeCell ref="E4:G4"/>
    <mergeCell ref="H4:J4"/>
  </mergeCells>
  <pageMargins left="0.7" right="0.7" top="0.75" bottom="0.75" header="0.3" footer="0.3"/>
  <pageSetup scale="74" orientation="landscape" horizontalDpi="4294967294"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F29"/>
  <sheetViews>
    <sheetView zoomScaleNormal="100" workbookViewId="0">
      <selection activeCell="A24" sqref="A24"/>
    </sheetView>
  </sheetViews>
  <sheetFormatPr defaultRowHeight="14.5" x14ac:dyDescent="0.35"/>
  <cols>
    <col min="1" max="1" width="74.54296875" customWidth="1"/>
    <col min="2" max="6" width="18" customWidth="1"/>
  </cols>
  <sheetData>
    <row r="1" spans="1:6" x14ac:dyDescent="0.35">
      <c r="A1" s="10" t="s">
        <v>44</v>
      </c>
    </row>
    <row r="2" spans="1:6" x14ac:dyDescent="0.35">
      <c r="A2" s="10" t="s">
        <v>112</v>
      </c>
    </row>
    <row r="3" spans="1:6" ht="15" thickBot="1" x14ac:dyDescent="0.4"/>
    <row r="4" spans="1:6" x14ac:dyDescent="0.35">
      <c r="A4" s="6" t="s">
        <v>67</v>
      </c>
      <c r="B4" s="3" t="s">
        <v>17</v>
      </c>
      <c r="C4" s="3" t="s">
        <v>18</v>
      </c>
      <c r="D4" s="3" t="s">
        <v>19</v>
      </c>
      <c r="E4" s="3" t="s">
        <v>20</v>
      </c>
      <c r="F4" s="4" t="s">
        <v>21</v>
      </c>
    </row>
    <row r="5" spans="1:6" x14ac:dyDescent="0.35">
      <c r="A5" s="7" t="s">
        <v>68</v>
      </c>
      <c r="B5" s="13"/>
      <c r="C5" s="13"/>
      <c r="D5" s="13"/>
      <c r="E5" s="13"/>
      <c r="F5" s="14"/>
    </row>
    <row r="6" spans="1:6" x14ac:dyDescent="0.35">
      <c r="A6" s="7" t="s">
        <v>113</v>
      </c>
      <c r="B6" s="13"/>
      <c r="C6" s="13"/>
      <c r="D6" s="13"/>
      <c r="E6" s="13"/>
      <c r="F6" s="14"/>
    </row>
    <row r="7" spans="1:6" x14ac:dyDescent="0.35">
      <c r="A7" s="7" t="s">
        <v>114</v>
      </c>
      <c r="B7" s="13"/>
      <c r="C7" s="13"/>
      <c r="D7" s="13"/>
      <c r="E7" s="13"/>
      <c r="F7" s="14"/>
    </row>
    <row r="8" spans="1:6" x14ac:dyDescent="0.35">
      <c r="A8" s="7" t="s">
        <v>115</v>
      </c>
      <c r="B8" s="13"/>
      <c r="C8" s="13"/>
      <c r="D8" s="13"/>
      <c r="E8" s="13"/>
      <c r="F8" s="14"/>
    </row>
    <row r="9" spans="1:6" x14ac:dyDescent="0.35">
      <c r="A9" s="7"/>
      <c r="B9" s="13"/>
      <c r="C9" s="13"/>
      <c r="D9" s="13"/>
      <c r="E9" s="13"/>
      <c r="F9" s="14"/>
    </row>
    <row r="10" spans="1:6" x14ac:dyDescent="0.35">
      <c r="A10" s="7"/>
      <c r="B10" s="13"/>
      <c r="C10" s="13"/>
      <c r="D10" s="13"/>
      <c r="E10" s="13"/>
      <c r="F10" s="14"/>
    </row>
    <row r="11" spans="1:6" x14ac:dyDescent="0.35">
      <c r="A11" s="7"/>
      <c r="B11" s="13"/>
      <c r="C11" s="13"/>
      <c r="D11" s="13"/>
      <c r="E11" s="13"/>
      <c r="F11" s="14"/>
    </row>
    <row r="12" spans="1:6" x14ac:dyDescent="0.35">
      <c r="A12" s="7" t="s">
        <v>116</v>
      </c>
      <c r="B12" s="13"/>
      <c r="C12" s="13"/>
      <c r="D12" s="13"/>
      <c r="E12" s="13"/>
      <c r="F12" s="14"/>
    </row>
    <row r="13" spans="1:6" x14ac:dyDescent="0.35">
      <c r="A13" s="7" t="s">
        <v>117</v>
      </c>
      <c r="B13" s="13"/>
      <c r="C13" s="13"/>
      <c r="D13" s="13"/>
      <c r="E13" s="13"/>
      <c r="F13" s="14"/>
    </row>
    <row r="14" spans="1:6" x14ac:dyDescent="0.35">
      <c r="A14" s="7" t="s">
        <v>118</v>
      </c>
      <c r="B14" s="13"/>
      <c r="C14" s="13"/>
      <c r="D14" s="13"/>
      <c r="E14" s="13"/>
      <c r="F14" s="14"/>
    </row>
    <row r="15" spans="1:6" x14ac:dyDescent="0.35">
      <c r="A15" s="7" t="s">
        <v>89</v>
      </c>
      <c r="B15" s="13"/>
      <c r="C15" s="13"/>
      <c r="D15" s="13"/>
      <c r="E15" s="13"/>
      <c r="F15" s="14"/>
    </row>
    <row r="16" spans="1:6" x14ac:dyDescent="0.35">
      <c r="A16" s="5"/>
      <c r="B16" s="13"/>
      <c r="C16" s="13"/>
      <c r="D16" s="13"/>
      <c r="E16" s="13"/>
      <c r="F16" s="14"/>
    </row>
    <row r="17" spans="1:6" x14ac:dyDescent="0.35">
      <c r="A17" s="5"/>
      <c r="B17" s="13"/>
      <c r="C17" s="13"/>
      <c r="D17" s="13"/>
      <c r="E17" s="13"/>
      <c r="F17" s="14"/>
    </row>
    <row r="18" spans="1:6" x14ac:dyDescent="0.35">
      <c r="A18" s="5"/>
      <c r="B18" s="13"/>
      <c r="C18" s="13"/>
      <c r="D18" s="13"/>
      <c r="E18" s="13"/>
      <c r="F18" s="14"/>
    </row>
    <row r="19" spans="1:6" x14ac:dyDescent="0.35">
      <c r="A19" s="5"/>
      <c r="B19" s="13"/>
      <c r="C19" s="13"/>
      <c r="D19" s="13"/>
      <c r="E19" s="13"/>
      <c r="F19" s="14"/>
    </row>
    <row r="20" spans="1:6" x14ac:dyDescent="0.35">
      <c r="A20" s="5"/>
      <c r="B20" s="13"/>
      <c r="C20" s="13"/>
      <c r="D20" s="13"/>
      <c r="E20" s="13"/>
      <c r="F20" s="14"/>
    </row>
    <row r="21" spans="1:6" x14ac:dyDescent="0.35">
      <c r="A21" s="5"/>
      <c r="B21" s="13"/>
      <c r="C21" s="13"/>
      <c r="D21" s="13"/>
      <c r="E21" s="13"/>
      <c r="F21" s="14"/>
    </row>
    <row r="22" spans="1:6" x14ac:dyDescent="0.35">
      <c r="A22" s="9" t="s">
        <v>119</v>
      </c>
      <c r="B22" s="19">
        <f>SUM(B5:B21)/23505</f>
        <v>0</v>
      </c>
      <c r="C22" s="19">
        <f>SUM(C5:C21)/23505</f>
        <v>0</v>
      </c>
      <c r="D22" s="19">
        <f>SUM(D5:D21)/23505</f>
        <v>0</v>
      </c>
      <c r="E22" s="19">
        <f>SUM(E5:E21)/23505</f>
        <v>0</v>
      </c>
      <c r="F22" s="53">
        <f>SUM(F5:F21)/23505</f>
        <v>0</v>
      </c>
    </row>
    <row r="23" spans="1:6" x14ac:dyDescent="0.35">
      <c r="A23" s="9" t="s">
        <v>102</v>
      </c>
      <c r="B23" s="63" t="e">
        <f>'Ride Gwinnett (RG) Master Sheet'!#REF!</f>
        <v>#REF!</v>
      </c>
      <c r="C23" s="63" t="e">
        <f>'Ride Gwinnett (RG) Master Sheet'!#REF!</f>
        <v>#REF!</v>
      </c>
      <c r="D23" s="63" t="e">
        <f>'Ride Gwinnett (RG) Master Sheet'!#REF!</f>
        <v>#REF!</v>
      </c>
      <c r="E23" s="63" t="e">
        <f>'Ride Gwinnett (RG) Master Sheet'!#REF!</f>
        <v>#REF!</v>
      </c>
      <c r="F23" s="63" t="e">
        <f>'Ride Gwinnett (RG) Master Sheet'!#REF!</f>
        <v>#REF!</v>
      </c>
    </row>
    <row r="24" spans="1:6" ht="15" thickBot="1" x14ac:dyDescent="0.4">
      <c r="A24" s="8" t="s">
        <v>120</v>
      </c>
      <c r="B24" s="15" t="e">
        <f>B22*B23</f>
        <v>#REF!</v>
      </c>
      <c r="C24" s="15" t="e">
        <f t="shared" ref="C24:F24" si="0">C22*C23</f>
        <v>#REF!</v>
      </c>
      <c r="D24" s="15" t="e">
        <f t="shared" si="0"/>
        <v>#REF!</v>
      </c>
      <c r="E24" s="15" t="e">
        <f t="shared" si="0"/>
        <v>#REF!</v>
      </c>
      <c r="F24" s="16" t="e">
        <f t="shared" si="0"/>
        <v>#REF!</v>
      </c>
    </row>
    <row r="28" spans="1:6" x14ac:dyDescent="0.35">
      <c r="A28" s="42"/>
      <c r="C28" s="250" t="s">
        <v>107</v>
      </c>
      <c r="D28" s="250"/>
      <c r="E28" s="250"/>
      <c r="F28" s="250"/>
    </row>
    <row r="29" spans="1:6" x14ac:dyDescent="0.35">
      <c r="A29" t="s">
        <v>42</v>
      </c>
      <c r="C29" s="250" t="s">
        <v>43</v>
      </c>
      <c r="D29" s="250"/>
      <c r="E29" s="250"/>
      <c r="F29" s="250"/>
    </row>
  </sheetData>
  <mergeCells count="2">
    <mergeCell ref="C28:F28"/>
    <mergeCell ref="C29:F29"/>
  </mergeCells>
  <pageMargins left="0.7" right="0.7" top="0.75" bottom="0.75" header="0.3" footer="0.3"/>
  <pageSetup scale="74" orientation="landscape" horizontalDpi="4294967294"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P27"/>
  <sheetViews>
    <sheetView topLeftCell="A3" zoomScaleNormal="100" workbookViewId="0">
      <selection activeCell="K48" sqref="K48"/>
    </sheetView>
  </sheetViews>
  <sheetFormatPr defaultColWidth="18" defaultRowHeight="14.5" x14ac:dyDescent="0.35"/>
  <cols>
    <col min="1" max="1" width="68" customWidth="1"/>
    <col min="2" max="10" width="18" customWidth="1"/>
  </cols>
  <sheetData>
    <row r="1" spans="1:16" x14ac:dyDescent="0.35">
      <c r="A1" s="10" t="s">
        <v>44</v>
      </c>
    </row>
    <row r="2" spans="1:16" x14ac:dyDescent="0.35">
      <c r="A2" s="10" t="s">
        <v>121</v>
      </c>
    </row>
    <row r="3" spans="1:16" ht="15" thickBot="1" x14ac:dyDescent="0.4"/>
    <row r="4" spans="1:16" x14ac:dyDescent="0.35">
      <c r="A4" s="85" t="s">
        <v>67</v>
      </c>
      <c r="B4" s="248" t="s">
        <v>17</v>
      </c>
      <c r="C4" s="247"/>
      <c r="D4" s="247"/>
      <c r="E4" s="248" t="s">
        <v>18</v>
      </c>
      <c r="F4" s="247"/>
      <c r="G4" s="247"/>
      <c r="H4" s="248" t="s">
        <v>19</v>
      </c>
      <c r="I4" s="247"/>
      <c r="J4" s="247"/>
      <c r="K4" s="248" t="s">
        <v>20</v>
      </c>
      <c r="L4" s="247"/>
      <c r="M4" s="247"/>
      <c r="N4" s="248" t="s">
        <v>21</v>
      </c>
      <c r="O4" s="247"/>
      <c r="P4" s="249"/>
    </row>
    <row r="5" spans="1:16" x14ac:dyDescent="0.35">
      <c r="A5" s="86"/>
      <c r="B5" s="92" t="s">
        <v>22</v>
      </c>
      <c r="C5" s="32" t="s">
        <v>23</v>
      </c>
      <c r="D5" s="32" t="s">
        <v>24</v>
      </c>
      <c r="E5" s="92" t="s">
        <v>22</v>
      </c>
      <c r="F5" s="32" t="s">
        <v>23</v>
      </c>
      <c r="G5" s="32" t="s">
        <v>24</v>
      </c>
      <c r="H5" s="92" t="s">
        <v>22</v>
      </c>
      <c r="I5" s="32" t="s">
        <v>23</v>
      </c>
      <c r="J5" s="32" t="s">
        <v>24</v>
      </c>
      <c r="K5" s="92" t="s">
        <v>22</v>
      </c>
      <c r="L5" s="32" t="s">
        <v>23</v>
      </c>
      <c r="M5" s="32" t="s">
        <v>24</v>
      </c>
      <c r="N5" s="92" t="s">
        <v>22</v>
      </c>
      <c r="O5" s="32" t="s">
        <v>23</v>
      </c>
      <c r="P5" s="93" t="s">
        <v>24</v>
      </c>
    </row>
    <row r="6" spans="1:16" x14ac:dyDescent="0.35">
      <c r="A6" s="87" t="s">
        <v>68</v>
      </c>
      <c r="B6" s="177"/>
      <c r="C6" s="193"/>
      <c r="D6" s="193"/>
      <c r="E6" s="177"/>
      <c r="F6" s="193"/>
      <c r="G6" s="193"/>
      <c r="H6" s="177"/>
      <c r="I6" s="193"/>
      <c r="J6" s="193"/>
      <c r="K6" s="177"/>
      <c r="L6" s="193"/>
      <c r="M6" s="193"/>
      <c r="N6" s="177"/>
      <c r="O6" s="193"/>
      <c r="P6" s="194"/>
    </row>
    <row r="7" spans="1:16" x14ac:dyDescent="0.35">
      <c r="A7" s="87" t="s">
        <v>113</v>
      </c>
      <c r="B7" s="163"/>
      <c r="C7" s="164"/>
      <c r="D7" s="164"/>
      <c r="E7" s="163"/>
      <c r="F7" s="164"/>
      <c r="G7" s="164"/>
      <c r="H7" s="163"/>
      <c r="I7" s="164"/>
      <c r="J7" s="164"/>
      <c r="K7" s="163"/>
      <c r="L7" s="164"/>
      <c r="M7" s="164"/>
      <c r="N7" s="163"/>
      <c r="O7" s="166"/>
      <c r="P7" s="165"/>
    </row>
    <row r="8" spans="1:16" x14ac:dyDescent="0.35">
      <c r="A8" s="87" t="s">
        <v>114</v>
      </c>
      <c r="B8" s="163"/>
      <c r="C8" s="164"/>
      <c r="D8" s="164"/>
      <c r="E8" s="163"/>
      <c r="F8" s="164"/>
      <c r="G8" s="164"/>
      <c r="H8" s="163"/>
      <c r="I8" s="164"/>
      <c r="J8" s="164"/>
      <c r="K8" s="163"/>
      <c r="L8" s="164"/>
      <c r="M8" s="164"/>
      <c r="N8" s="163"/>
      <c r="O8" s="166"/>
      <c r="P8" s="165"/>
    </row>
    <row r="9" spans="1:16" x14ac:dyDescent="0.35">
      <c r="A9" s="87" t="s">
        <v>246</v>
      </c>
      <c r="B9" s="163"/>
      <c r="C9" s="164"/>
      <c r="D9" s="164"/>
      <c r="E9" s="163"/>
      <c r="F9" s="164"/>
      <c r="G9" s="164"/>
      <c r="H9" s="163"/>
      <c r="I9" s="164"/>
      <c r="J9" s="164"/>
      <c r="K9" s="163"/>
      <c r="L9" s="164"/>
      <c r="M9" s="164"/>
      <c r="N9" s="163"/>
      <c r="O9" s="166"/>
      <c r="P9" s="165"/>
    </row>
    <row r="10" spans="1:16" x14ac:dyDescent="0.35">
      <c r="A10" s="87" t="s">
        <v>116</v>
      </c>
      <c r="B10" s="163"/>
      <c r="C10" s="164"/>
      <c r="D10" s="164"/>
      <c r="E10" s="163"/>
      <c r="F10" s="164"/>
      <c r="G10" s="164"/>
      <c r="H10" s="163"/>
      <c r="I10" s="164"/>
      <c r="J10" s="164"/>
      <c r="K10" s="163"/>
      <c r="L10" s="164"/>
      <c r="M10" s="164"/>
      <c r="N10" s="163"/>
      <c r="O10" s="166"/>
      <c r="P10" s="165"/>
    </row>
    <row r="11" spans="1:16" x14ac:dyDescent="0.35">
      <c r="A11" s="87" t="s">
        <v>117</v>
      </c>
      <c r="B11" s="163"/>
      <c r="C11" s="164"/>
      <c r="D11" s="164"/>
      <c r="E11" s="163"/>
      <c r="F11" s="164"/>
      <c r="G11" s="164"/>
      <c r="H11" s="163"/>
      <c r="I11" s="164"/>
      <c r="J11" s="164"/>
      <c r="K11" s="163"/>
      <c r="L11" s="164"/>
      <c r="M11" s="164"/>
      <c r="N11" s="163"/>
      <c r="O11" s="166"/>
      <c r="P11" s="165"/>
    </row>
    <row r="12" spans="1:16" x14ac:dyDescent="0.35">
      <c r="A12" s="87" t="s">
        <v>118</v>
      </c>
      <c r="B12" s="163"/>
      <c r="C12" s="164"/>
      <c r="D12" s="164"/>
      <c r="E12" s="163"/>
      <c r="F12" s="164"/>
      <c r="G12" s="164"/>
      <c r="H12" s="163"/>
      <c r="I12" s="164"/>
      <c r="J12" s="164"/>
      <c r="K12" s="163"/>
      <c r="L12" s="164"/>
      <c r="M12" s="164"/>
      <c r="N12" s="163"/>
      <c r="O12" s="166"/>
      <c r="P12" s="165"/>
    </row>
    <row r="13" spans="1:16" x14ac:dyDescent="0.35">
      <c r="A13" s="87" t="s">
        <v>89</v>
      </c>
      <c r="B13" s="163"/>
      <c r="C13" s="164"/>
      <c r="D13" s="164"/>
      <c r="E13" s="163"/>
      <c r="F13" s="164"/>
      <c r="G13" s="164"/>
      <c r="H13" s="163"/>
      <c r="I13" s="164"/>
      <c r="J13" s="164"/>
      <c r="K13" s="163"/>
      <c r="L13" s="164"/>
      <c r="M13" s="164"/>
      <c r="N13" s="163"/>
      <c r="O13" s="166"/>
      <c r="P13" s="165"/>
    </row>
    <row r="14" spans="1:16" x14ac:dyDescent="0.35">
      <c r="A14" s="27"/>
      <c r="B14" s="84"/>
      <c r="C14" s="13"/>
      <c r="D14" s="13"/>
      <c r="E14" s="84"/>
      <c r="F14" s="13"/>
      <c r="G14" s="13"/>
      <c r="H14" s="84"/>
      <c r="I14" s="13"/>
      <c r="J14" s="13"/>
      <c r="K14" s="84"/>
      <c r="L14" s="13"/>
      <c r="M14" s="13"/>
      <c r="N14" s="84"/>
      <c r="O14" s="90"/>
      <c r="P14" s="14"/>
    </row>
    <row r="15" spans="1:16" x14ac:dyDescent="0.35">
      <c r="A15" s="27"/>
      <c r="B15" s="84"/>
      <c r="C15" s="13"/>
      <c r="D15" s="13"/>
      <c r="E15" s="84"/>
      <c r="F15" s="13"/>
      <c r="G15" s="13"/>
      <c r="H15" s="84"/>
      <c r="I15" s="13"/>
      <c r="J15" s="13"/>
      <c r="K15" s="84"/>
      <c r="L15" s="13"/>
      <c r="M15" s="13"/>
      <c r="N15" s="84"/>
      <c r="O15" s="90"/>
      <c r="P15" s="14"/>
    </row>
    <row r="16" spans="1:16" x14ac:dyDescent="0.35">
      <c r="A16" s="27"/>
      <c r="B16" s="84"/>
      <c r="C16" s="13"/>
      <c r="D16" s="13"/>
      <c r="E16" s="84"/>
      <c r="F16" s="13"/>
      <c r="G16" s="13"/>
      <c r="H16" s="84"/>
      <c r="I16" s="13"/>
      <c r="J16" s="13"/>
      <c r="K16" s="84"/>
      <c r="L16" s="13"/>
      <c r="M16" s="13"/>
      <c r="N16" s="84"/>
      <c r="O16" s="90"/>
      <c r="P16" s="14"/>
    </row>
    <row r="17" spans="1:16" x14ac:dyDescent="0.35">
      <c r="A17" s="27"/>
      <c r="B17" s="84"/>
      <c r="C17" s="13"/>
      <c r="D17" s="13"/>
      <c r="E17" s="84"/>
      <c r="F17" s="13"/>
      <c r="G17" s="13"/>
      <c r="H17" s="84"/>
      <c r="I17" s="13"/>
      <c r="J17" s="13"/>
      <c r="K17" s="84"/>
      <c r="L17" s="13"/>
      <c r="M17" s="13"/>
      <c r="N17" s="84"/>
      <c r="O17" s="90"/>
      <c r="P17" s="14"/>
    </row>
    <row r="18" spans="1:16" x14ac:dyDescent="0.35">
      <c r="A18" s="27"/>
      <c r="B18" s="84"/>
      <c r="C18" s="13"/>
      <c r="D18" s="13"/>
      <c r="E18" s="84"/>
      <c r="F18" s="13"/>
      <c r="G18" s="13"/>
      <c r="H18" s="84"/>
      <c r="I18" s="13"/>
      <c r="J18" s="13"/>
      <c r="K18" s="84"/>
      <c r="L18" s="13"/>
      <c r="M18" s="13"/>
      <c r="N18" s="84"/>
      <c r="O18" s="90"/>
      <c r="P18" s="14"/>
    </row>
    <row r="19" spans="1:16" x14ac:dyDescent="0.35">
      <c r="A19" s="27"/>
      <c r="B19" s="84"/>
      <c r="C19" s="13"/>
      <c r="D19" s="13"/>
      <c r="E19" s="84"/>
      <c r="F19" s="13"/>
      <c r="G19" s="13"/>
      <c r="H19" s="84"/>
      <c r="I19" s="13"/>
      <c r="J19" s="13"/>
      <c r="K19" s="84"/>
      <c r="L19" s="13"/>
      <c r="M19" s="13"/>
      <c r="N19" s="84"/>
      <c r="O19" s="90"/>
      <c r="P19" s="14"/>
    </row>
    <row r="20" spans="1:16" x14ac:dyDescent="0.35">
      <c r="A20" s="88" t="s">
        <v>122</v>
      </c>
      <c r="B20" s="118">
        <f t="shared" ref="B20:P20" si="0">SUM(B6:B19)/B21</f>
        <v>0</v>
      </c>
      <c r="C20" s="118">
        <f t="shared" si="0"/>
        <v>0</v>
      </c>
      <c r="D20" s="118">
        <f t="shared" si="0"/>
        <v>0</v>
      </c>
      <c r="E20" s="118">
        <f t="shared" si="0"/>
        <v>0</v>
      </c>
      <c r="F20" s="118">
        <f t="shared" si="0"/>
        <v>0</v>
      </c>
      <c r="G20" s="118">
        <f t="shared" si="0"/>
        <v>0</v>
      </c>
      <c r="H20" s="118">
        <f t="shared" si="0"/>
        <v>0</v>
      </c>
      <c r="I20" s="118">
        <f t="shared" si="0"/>
        <v>0</v>
      </c>
      <c r="J20" s="118">
        <f t="shared" si="0"/>
        <v>0</v>
      </c>
      <c r="K20" s="118">
        <f t="shared" si="0"/>
        <v>0</v>
      </c>
      <c r="L20" s="118">
        <f t="shared" si="0"/>
        <v>0</v>
      </c>
      <c r="M20" s="118">
        <f t="shared" si="0"/>
        <v>0</v>
      </c>
      <c r="N20" s="118">
        <f t="shared" si="0"/>
        <v>0</v>
      </c>
      <c r="O20" s="118">
        <f t="shared" si="0"/>
        <v>0</v>
      </c>
      <c r="P20" s="154">
        <f t="shared" si="0"/>
        <v>0</v>
      </c>
    </row>
    <row r="21" spans="1:16" x14ac:dyDescent="0.35">
      <c r="A21" s="88" t="s">
        <v>102</v>
      </c>
      <c r="B21" s="152">
        <f>'Ride Gwinnett (RG) Master Sheet'!B$30</f>
        <v>95506.5</v>
      </c>
      <c r="C21" s="152">
        <f>'Ride Gwinnett (RG) Master Sheet'!C$30</f>
        <v>127342</v>
      </c>
      <c r="D21" s="152">
        <f>'Ride Gwinnett (RG) Master Sheet'!D$30</f>
        <v>152810.4</v>
      </c>
      <c r="E21" s="152">
        <f>'Ride Gwinnett (RG) Master Sheet'!B$30</f>
        <v>95506.5</v>
      </c>
      <c r="F21" s="152">
        <f>'Ride Gwinnett (RG) Master Sheet'!C$30</f>
        <v>127342</v>
      </c>
      <c r="G21" s="152">
        <f>'Ride Gwinnett (RG) Master Sheet'!D$30</f>
        <v>152810.4</v>
      </c>
      <c r="H21" s="152">
        <f>'Ride Gwinnett (RG) Master Sheet'!B$30</f>
        <v>95506.5</v>
      </c>
      <c r="I21" s="152">
        <f>'Ride Gwinnett (RG) Master Sheet'!C$30</f>
        <v>127342</v>
      </c>
      <c r="J21" s="152">
        <f>'Ride Gwinnett (RG) Master Sheet'!D$30</f>
        <v>152810.4</v>
      </c>
      <c r="K21" s="152">
        <f>'Ride Gwinnett (RG) Master Sheet'!B$30</f>
        <v>95506.5</v>
      </c>
      <c r="L21" s="152">
        <f>'Ride Gwinnett (RG) Master Sheet'!C$30</f>
        <v>127342</v>
      </c>
      <c r="M21" s="152">
        <f>'Ride Gwinnett (RG) Master Sheet'!D$30</f>
        <v>152810.4</v>
      </c>
      <c r="N21" s="152">
        <f>'Ride Gwinnett (RG) Master Sheet'!B$30</f>
        <v>95506.5</v>
      </c>
      <c r="O21" s="152">
        <f>'Ride Gwinnett (RG) Master Sheet'!C$30</f>
        <v>127342</v>
      </c>
      <c r="P21" s="153">
        <f>'Ride Gwinnett (RG) Master Sheet'!D$30</f>
        <v>152810.4</v>
      </c>
    </row>
    <row r="22" spans="1:16" ht="15" thickBot="1" x14ac:dyDescent="0.4">
      <c r="A22" s="89" t="s">
        <v>123</v>
      </c>
      <c r="B22" s="95">
        <f>B20*B21</f>
        <v>0</v>
      </c>
      <c r="C22" s="22">
        <f t="shared" ref="C22:D22" si="1">C20*C21</f>
        <v>0</v>
      </c>
      <c r="D22" s="22">
        <f t="shared" si="1"/>
        <v>0</v>
      </c>
      <c r="E22" s="95">
        <f t="shared" ref="E22:P22" si="2">E20*E21</f>
        <v>0</v>
      </c>
      <c r="F22" s="22">
        <f t="shared" si="2"/>
        <v>0</v>
      </c>
      <c r="G22" s="22">
        <f t="shared" si="2"/>
        <v>0</v>
      </c>
      <c r="H22" s="95">
        <f t="shared" si="2"/>
        <v>0</v>
      </c>
      <c r="I22" s="22">
        <f t="shared" si="2"/>
        <v>0</v>
      </c>
      <c r="J22" s="22">
        <f t="shared" si="2"/>
        <v>0</v>
      </c>
      <c r="K22" s="95">
        <f t="shared" si="2"/>
        <v>0</v>
      </c>
      <c r="L22" s="22">
        <f t="shared" si="2"/>
        <v>0</v>
      </c>
      <c r="M22" s="22">
        <f t="shared" si="2"/>
        <v>0</v>
      </c>
      <c r="N22" s="95">
        <f t="shared" si="2"/>
        <v>0</v>
      </c>
      <c r="O22" s="22">
        <f t="shared" si="2"/>
        <v>0</v>
      </c>
      <c r="P22" s="23">
        <f t="shared" si="2"/>
        <v>0</v>
      </c>
    </row>
    <row r="26" spans="1:16" x14ac:dyDescent="0.35">
      <c r="A26" s="42"/>
      <c r="E26" s="250" t="s">
        <v>107</v>
      </c>
      <c r="F26" s="250"/>
      <c r="G26" s="250"/>
      <c r="H26" s="250"/>
      <c r="I26" s="250"/>
      <c r="J26" s="250"/>
    </row>
    <row r="27" spans="1:16" x14ac:dyDescent="0.35">
      <c r="A27" t="s">
        <v>42</v>
      </c>
      <c r="E27" s="250" t="s">
        <v>43</v>
      </c>
      <c r="F27" s="250"/>
      <c r="G27" s="250"/>
      <c r="H27" s="250"/>
      <c r="I27" s="250"/>
      <c r="J27" s="250"/>
    </row>
  </sheetData>
  <mergeCells count="7">
    <mergeCell ref="K4:M4"/>
    <mergeCell ref="N4:P4"/>
    <mergeCell ref="E26:J26"/>
    <mergeCell ref="E27:J27"/>
    <mergeCell ref="B4:D4"/>
    <mergeCell ref="E4:G4"/>
    <mergeCell ref="H4:J4"/>
  </mergeCells>
  <pageMargins left="0.7" right="0.7" top="0.75" bottom="0.75" header="0.3" footer="0.3"/>
  <pageSetup scale="77" orientation="landscape" horizontalDpi="4294967294"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P27"/>
  <sheetViews>
    <sheetView topLeftCell="A12" zoomScaleNormal="100" workbookViewId="0">
      <selection activeCell="B6" sqref="B6:P13"/>
    </sheetView>
  </sheetViews>
  <sheetFormatPr defaultColWidth="18" defaultRowHeight="14.5" x14ac:dyDescent="0.35"/>
  <cols>
    <col min="1" max="1" width="73.54296875" customWidth="1"/>
    <col min="2" max="4" width="18" customWidth="1"/>
  </cols>
  <sheetData>
    <row r="1" spans="1:16" x14ac:dyDescent="0.35">
      <c r="A1" s="10" t="s">
        <v>44</v>
      </c>
    </row>
    <row r="2" spans="1:16" x14ac:dyDescent="0.35">
      <c r="A2" s="10" t="s">
        <v>124</v>
      </c>
    </row>
    <row r="3" spans="1:16" ht="15" thickBot="1" x14ac:dyDescent="0.4"/>
    <row r="4" spans="1:16" x14ac:dyDescent="0.35">
      <c r="A4" s="6" t="s">
        <v>67</v>
      </c>
      <c r="B4" s="248" t="s">
        <v>17</v>
      </c>
      <c r="C4" s="247"/>
      <c r="D4" s="247"/>
      <c r="E4" s="248" t="s">
        <v>18</v>
      </c>
      <c r="F4" s="247"/>
      <c r="G4" s="247"/>
      <c r="H4" s="248" t="s">
        <v>19</v>
      </c>
      <c r="I4" s="247"/>
      <c r="J4" s="247"/>
      <c r="K4" s="248" t="s">
        <v>20</v>
      </c>
      <c r="L4" s="247"/>
      <c r="M4" s="247"/>
      <c r="N4" s="248" t="s">
        <v>21</v>
      </c>
      <c r="O4" s="247"/>
      <c r="P4" s="249"/>
    </row>
    <row r="5" spans="1:16" x14ac:dyDescent="0.35">
      <c r="A5" s="82"/>
      <c r="B5" s="92" t="s">
        <v>22</v>
      </c>
      <c r="C5" s="32" t="s">
        <v>23</v>
      </c>
      <c r="D5" s="32" t="s">
        <v>24</v>
      </c>
      <c r="E5" s="92" t="s">
        <v>22</v>
      </c>
      <c r="F5" s="32" t="s">
        <v>23</v>
      </c>
      <c r="G5" s="32" t="s">
        <v>24</v>
      </c>
      <c r="H5" s="92" t="s">
        <v>22</v>
      </c>
      <c r="I5" s="32" t="s">
        <v>23</v>
      </c>
      <c r="J5" s="32" t="s">
        <v>24</v>
      </c>
      <c r="K5" s="92" t="s">
        <v>22</v>
      </c>
      <c r="L5" s="32" t="s">
        <v>23</v>
      </c>
      <c r="M5" s="32" t="s">
        <v>24</v>
      </c>
      <c r="N5" s="92" t="s">
        <v>22</v>
      </c>
      <c r="O5" s="32" t="s">
        <v>23</v>
      </c>
      <c r="P5" s="93" t="s">
        <v>24</v>
      </c>
    </row>
    <row r="6" spans="1:16" x14ac:dyDescent="0.35">
      <c r="A6" s="7" t="s">
        <v>68</v>
      </c>
      <c r="B6" s="177"/>
      <c r="C6" s="193"/>
      <c r="D6" s="193"/>
      <c r="E6" s="177"/>
      <c r="F6" s="193"/>
      <c r="G6" s="193"/>
      <c r="H6" s="177"/>
      <c r="I6" s="193"/>
      <c r="J6" s="193"/>
      <c r="K6" s="177"/>
      <c r="L6" s="193"/>
      <c r="M6" s="193"/>
      <c r="N6" s="177"/>
      <c r="O6" s="193"/>
      <c r="P6" s="194"/>
    </row>
    <row r="7" spans="1:16" x14ac:dyDescent="0.35">
      <c r="A7" s="7" t="s">
        <v>113</v>
      </c>
      <c r="B7" s="163"/>
      <c r="C7" s="164"/>
      <c r="D7" s="164"/>
      <c r="E7" s="163"/>
      <c r="F7" s="164"/>
      <c r="G7" s="164"/>
      <c r="H7" s="163"/>
      <c r="I7" s="164"/>
      <c r="J7" s="164"/>
      <c r="K7" s="163"/>
      <c r="L7" s="164"/>
      <c r="M7" s="164"/>
      <c r="N7" s="163"/>
      <c r="O7" s="166"/>
      <c r="P7" s="165"/>
    </row>
    <row r="8" spans="1:16" x14ac:dyDescent="0.35">
      <c r="A8" s="7" t="s">
        <v>114</v>
      </c>
      <c r="B8" s="163"/>
      <c r="C8" s="164"/>
      <c r="D8" s="164"/>
      <c r="E8" s="163"/>
      <c r="F8" s="164"/>
      <c r="G8" s="164"/>
      <c r="H8" s="163"/>
      <c r="I8" s="164"/>
      <c r="J8" s="164"/>
      <c r="K8" s="163"/>
      <c r="L8" s="164"/>
      <c r="M8" s="164"/>
      <c r="N8" s="163"/>
      <c r="O8" s="166"/>
      <c r="P8" s="165"/>
    </row>
    <row r="9" spans="1:16" x14ac:dyDescent="0.35">
      <c r="A9" s="7" t="s">
        <v>246</v>
      </c>
      <c r="B9" s="163"/>
      <c r="C9" s="164"/>
      <c r="D9" s="164"/>
      <c r="E9" s="163"/>
      <c r="F9" s="164"/>
      <c r="G9" s="164"/>
      <c r="H9" s="163"/>
      <c r="I9" s="164"/>
      <c r="J9" s="164"/>
      <c r="K9" s="163"/>
      <c r="L9" s="164"/>
      <c r="M9" s="164"/>
      <c r="N9" s="163"/>
      <c r="O9" s="166"/>
      <c r="P9" s="165"/>
    </row>
    <row r="10" spans="1:16" x14ac:dyDescent="0.35">
      <c r="A10" s="7" t="s">
        <v>116</v>
      </c>
      <c r="B10" s="163"/>
      <c r="C10" s="164"/>
      <c r="D10" s="164"/>
      <c r="E10" s="163"/>
      <c r="F10" s="164"/>
      <c r="G10" s="164"/>
      <c r="H10" s="163"/>
      <c r="I10" s="164"/>
      <c r="J10" s="164"/>
      <c r="K10" s="163"/>
      <c r="L10" s="164"/>
      <c r="M10" s="164"/>
      <c r="N10" s="163"/>
      <c r="O10" s="166"/>
      <c r="P10" s="165"/>
    </row>
    <row r="11" spans="1:16" x14ac:dyDescent="0.35">
      <c r="A11" s="7" t="s">
        <v>117</v>
      </c>
      <c r="B11" s="163"/>
      <c r="C11" s="164"/>
      <c r="D11" s="164"/>
      <c r="E11" s="163"/>
      <c r="F11" s="164"/>
      <c r="G11" s="164"/>
      <c r="H11" s="163"/>
      <c r="I11" s="164"/>
      <c r="J11" s="164"/>
      <c r="K11" s="163"/>
      <c r="L11" s="164"/>
      <c r="M11" s="164"/>
      <c r="N11" s="163"/>
      <c r="O11" s="166"/>
      <c r="P11" s="165"/>
    </row>
    <row r="12" spans="1:16" x14ac:dyDescent="0.35">
      <c r="A12" s="7" t="s">
        <v>118</v>
      </c>
      <c r="B12" s="163"/>
      <c r="C12" s="164"/>
      <c r="D12" s="164"/>
      <c r="E12" s="163"/>
      <c r="F12" s="164"/>
      <c r="G12" s="164"/>
      <c r="H12" s="163"/>
      <c r="I12" s="164"/>
      <c r="J12" s="164"/>
      <c r="K12" s="163"/>
      <c r="L12" s="164"/>
      <c r="M12" s="164"/>
      <c r="N12" s="163"/>
      <c r="O12" s="166"/>
      <c r="P12" s="165"/>
    </row>
    <row r="13" spans="1:16" x14ac:dyDescent="0.35">
      <c r="A13" s="7" t="s">
        <v>89</v>
      </c>
      <c r="B13" s="163"/>
      <c r="C13" s="164"/>
      <c r="D13" s="164"/>
      <c r="E13" s="163"/>
      <c r="F13" s="164"/>
      <c r="G13" s="164"/>
      <c r="H13" s="163"/>
      <c r="I13" s="164"/>
      <c r="J13" s="164"/>
      <c r="K13" s="163"/>
      <c r="L13" s="164"/>
      <c r="M13" s="164"/>
      <c r="N13" s="163"/>
      <c r="O13" s="166"/>
      <c r="P13" s="165"/>
    </row>
    <row r="14" spans="1:16" x14ac:dyDescent="0.35">
      <c r="A14" s="5"/>
      <c r="B14" s="84"/>
      <c r="C14" s="13"/>
      <c r="D14" s="13"/>
      <c r="E14" s="84"/>
      <c r="F14" s="13"/>
      <c r="G14" s="13"/>
      <c r="H14" s="84"/>
      <c r="I14" s="13"/>
      <c r="J14" s="13"/>
      <c r="K14" s="84"/>
      <c r="L14" s="13"/>
      <c r="M14" s="13"/>
      <c r="N14" s="84"/>
      <c r="O14" s="90"/>
      <c r="P14" s="14"/>
    </row>
    <row r="15" spans="1:16" x14ac:dyDescent="0.35">
      <c r="A15" s="5"/>
      <c r="B15" s="84"/>
      <c r="C15" s="13"/>
      <c r="D15" s="13"/>
      <c r="E15" s="84"/>
      <c r="F15" s="13"/>
      <c r="G15" s="13"/>
      <c r="H15" s="84"/>
      <c r="I15" s="13"/>
      <c r="J15" s="13"/>
      <c r="K15" s="84"/>
      <c r="L15" s="13"/>
      <c r="M15" s="13"/>
      <c r="N15" s="84"/>
      <c r="O15" s="90"/>
      <c r="P15" s="14"/>
    </row>
    <row r="16" spans="1:16" x14ac:dyDescent="0.35">
      <c r="A16" s="5"/>
      <c r="B16" s="84"/>
      <c r="C16" s="13"/>
      <c r="D16" s="13"/>
      <c r="E16" s="84"/>
      <c r="F16" s="13"/>
      <c r="G16" s="13"/>
      <c r="H16" s="84"/>
      <c r="I16" s="13"/>
      <c r="J16" s="13"/>
      <c r="K16" s="84"/>
      <c r="L16" s="13"/>
      <c r="M16" s="13"/>
      <c r="N16" s="84"/>
      <c r="O16" s="90"/>
      <c r="P16" s="14"/>
    </row>
    <row r="17" spans="1:16" x14ac:dyDescent="0.35">
      <c r="A17" s="5"/>
      <c r="B17" s="84"/>
      <c r="C17" s="13"/>
      <c r="D17" s="13"/>
      <c r="E17" s="84"/>
      <c r="F17" s="13"/>
      <c r="G17" s="13"/>
      <c r="H17" s="84"/>
      <c r="I17" s="13"/>
      <c r="J17" s="13"/>
      <c r="K17" s="84"/>
      <c r="L17" s="13"/>
      <c r="M17" s="13"/>
      <c r="N17" s="84"/>
      <c r="O17" s="90"/>
      <c r="P17" s="14"/>
    </row>
    <row r="18" spans="1:16" x14ac:dyDescent="0.35">
      <c r="A18" s="5"/>
      <c r="B18" s="84"/>
      <c r="C18" s="13"/>
      <c r="D18" s="13"/>
      <c r="E18" s="84"/>
      <c r="F18" s="13"/>
      <c r="G18" s="13"/>
      <c r="H18" s="84"/>
      <c r="I18" s="13"/>
      <c r="J18" s="13"/>
      <c r="K18" s="84"/>
      <c r="L18" s="13"/>
      <c r="M18" s="13"/>
      <c r="N18" s="84"/>
      <c r="O18" s="90"/>
      <c r="P18" s="14"/>
    </row>
    <row r="19" spans="1:16" x14ac:dyDescent="0.35">
      <c r="A19" s="5"/>
      <c r="B19" s="84"/>
      <c r="C19" s="13"/>
      <c r="D19" s="13"/>
      <c r="E19" s="84"/>
      <c r="F19" s="13"/>
      <c r="G19" s="13"/>
      <c r="H19" s="84"/>
      <c r="I19" s="13"/>
      <c r="J19" s="13"/>
      <c r="K19" s="84"/>
      <c r="L19" s="13"/>
      <c r="M19" s="13"/>
      <c r="N19" s="84"/>
      <c r="O19" s="90"/>
      <c r="P19" s="14"/>
    </row>
    <row r="20" spans="1:16" x14ac:dyDescent="0.35">
      <c r="A20" s="9" t="s">
        <v>125</v>
      </c>
      <c r="B20" s="118">
        <f t="shared" ref="B20:P20" si="0">SUM(B6:B19)/B21</f>
        <v>0</v>
      </c>
      <c r="C20" s="118">
        <f t="shared" si="0"/>
        <v>0</v>
      </c>
      <c r="D20" s="118">
        <f t="shared" si="0"/>
        <v>0</v>
      </c>
      <c r="E20" s="118">
        <f t="shared" si="0"/>
        <v>0</v>
      </c>
      <c r="F20" s="118">
        <f t="shared" si="0"/>
        <v>0</v>
      </c>
      <c r="G20" s="118">
        <f t="shared" si="0"/>
        <v>0</v>
      </c>
      <c r="H20" s="118">
        <f t="shared" si="0"/>
        <v>0</v>
      </c>
      <c r="I20" s="118">
        <f t="shared" si="0"/>
        <v>0</v>
      </c>
      <c r="J20" s="118">
        <f t="shared" si="0"/>
        <v>0</v>
      </c>
      <c r="K20" s="118">
        <f t="shared" si="0"/>
        <v>0</v>
      </c>
      <c r="L20" s="118">
        <f t="shared" si="0"/>
        <v>0</v>
      </c>
      <c r="M20" s="118">
        <f t="shared" si="0"/>
        <v>0</v>
      </c>
      <c r="N20" s="118">
        <f t="shared" si="0"/>
        <v>0</v>
      </c>
      <c r="O20" s="118">
        <f t="shared" si="0"/>
        <v>0</v>
      </c>
      <c r="P20" s="118">
        <f t="shared" si="0"/>
        <v>0</v>
      </c>
    </row>
    <row r="21" spans="1:16" x14ac:dyDescent="0.35">
      <c r="A21" s="9" t="s">
        <v>102</v>
      </c>
      <c r="B21" s="152">
        <f>'Ride Gwinnett (RG) Master Sheet'!B$31</f>
        <v>17847.45</v>
      </c>
      <c r="C21" s="152">
        <f>'Ride Gwinnett (RG) Master Sheet'!C$31</f>
        <v>20997</v>
      </c>
      <c r="D21" s="152">
        <f>'Ride Gwinnett (RG) Master Sheet'!D$31</f>
        <v>25196.399999999998</v>
      </c>
      <c r="E21" s="152">
        <f>'Ride Gwinnett (RG) Master Sheet'!B$31</f>
        <v>17847.45</v>
      </c>
      <c r="F21" s="152">
        <f>'Ride Gwinnett (RG) Master Sheet'!C$31</f>
        <v>20997</v>
      </c>
      <c r="G21" s="152">
        <f>'Ride Gwinnett (RG) Master Sheet'!D$31</f>
        <v>25196.399999999998</v>
      </c>
      <c r="H21" s="152">
        <f>'Ride Gwinnett (RG) Master Sheet'!B$31</f>
        <v>17847.45</v>
      </c>
      <c r="I21" s="152">
        <f>'Ride Gwinnett (RG) Master Sheet'!C$31</f>
        <v>20997</v>
      </c>
      <c r="J21" s="152">
        <f>'Ride Gwinnett (RG) Master Sheet'!D$31</f>
        <v>25196.399999999998</v>
      </c>
      <c r="K21" s="152">
        <f>'Ride Gwinnett (RG) Master Sheet'!B$31</f>
        <v>17847.45</v>
      </c>
      <c r="L21" s="152">
        <f>'Ride Gwinnett (RG) Master Sheet'!C$31</f>
        <v>20997</v>
      </c>
      <c r="M21" s="152">
        <f>'Ride Gwinnett (RG) Master Sheet'!D$31</f>
        <v>25196.399999999998</v>
      </c>
      <c r="N21" s="152">
        <f>'Ride Gwinnett (RG) Master Sheet'!B$31</f>
        <v>17847.45</v>
      </c>
      <c r="O21" s="152">
        <f>'Ride Gwinnett (RG) Master Sheet'!C$31</f>
        <v>20997</v>
      </c>
      <c r="P21" s="153">
        <f>'Ride Gwinnett (RG) Master Sheet'!D$31</f>
        <v>25196.399999999998</v>
      </c>
    </row>
    <row r="22" spans="1:16" ht="15" thickBot="1" x14ac:dyDescent="0.4">
      <c r="A22" s="8" t="s">
        <v>126</v>
      </c>
      <c r="B22" s="95">
        <f>B20*B21</f>
        <v>0</v>
      </c>
      <c r="C22" s="22">
        <f t="shared" ref="C22:P22" si="1">C20*C21</f>
        <v>0</v>
      </c>
      <c r="D22" s="22">
        <f t="shared" si="1"/>
        <v>0</v>
      </c>
      <c r="E22" s="95">
        <f t="shared" si="1"/>
        <v>0</v>
      </c>
      <c r="F22" s="22">
        <f t="shared" si="1"/>
        <v>0</v>
      </c>
      <c r="G22" s="22">
        <f t="shared" si="1"/>
        <v>0</v>
      </c>
      <c r="H22" s="95">
        <f t="shared" si="1"/>
        <v>0</v>
      </c>
      <c r="I22" s="22">
        <f t="shared" si="1"/>
        <v>0</v>
      </c>
      <c r="J22" s="22">
        <f t="shared" si="1"/>
        <v>0</v>
      </c>
      <c r="K22" s="95">
        <f t="shared" si="1"/>
        <v>0</v>
      </c>
      <c r="L22" s="22">
        <f t="shared" si="1"/>
        <v>0</v>
      </c>
      <c r="M22" s="22">
        <f t="shared" si="1"/>
        <v>0</v>
      </c>
      <c r="N22" s="95">
        <f t="shared" si="1"/>
        <v>0</v>
      </c>
      <c r="O22" s="22">
        <f t="shared" si="1"/>
        <v>0</v>
      </c>
      <c r="P22" s="23">
        <f t="shared" si="1"/>
        <v>0</v>
      </c>
    </row>
    <row r="26" spans="1:16" x14ac:dyDescent="0.35">
      <c r="A26" s="42"/>
      <c r="C26" s="250" t="s">
        <v>107</v>
      </c>
      <c r="D26" s="250"/>
    </row>
    <row r="27" spans="1:16" x14ac:dyDescent="0.35">
      <c r="A27" t="s">
        <v>42</v>
      </c>
      <c r="C27" s="250" t="s">
        <v>43</v>
      </c>
      <c r="D27" s="250"/>
    </row>
  </sheetData>
  <mergeCells count="7">
    <mergeCell ref="K4:M4"/>
    <mergeCell ref="N4:P4"/>
    <mergeCell ref="C26:D26"/>
    <mergeCell ref="C27:D27"/>
    <mergeCell ref="B4:D4"/>
    <mergeCell ref="E4:G4"/>
    <mergeCell ref="H4:J4"/>
  </mergeCells>
  <pageMargins left="0.7" right="0.7" top="0.75" bottom="0.75" header="0.3" footer="0.3"/>
  <pageSetup scale="75" orientation="landscape" horizontalDpi="4294967294"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P27"/>
  <sheetViews>
    <sheetView zoomScaleNormal="100" workbookViewId="0">
      <selection activeCell="B39" sqref="B39"/>
    </sheetView>
  </sheetViews>
  <sheetFormatPr defaultColWidth="18" defaultRowHeight="14.5" x14ac:dyDescent="0.35"/>
  <cols>
    <col min="1" max="1" width="73.81640625" customWidth="1"/>
    <col min="2" max="4" width="18" customWidth="1"/>
  </cols>
  <sheetData>
    <row r="1" spans="1:16" x14ac:dyDescent="0.35">
      <c r="A1" s="10" t="s">
        <v>44</v>
      </c>
    </row>
    <row r="2" spans="1:16" x14ac:dyDescent="0.35">
      <c r="A2" s="10" t="s">
        <v>127</v>
      </c>
    </row>
    <row r="3" spans="1:16" ht="15" thickBot="1" x14ac:dyDescent="0.4"/>
    <row r="4" spans="1:16" x14ac:dyDescent="0.35">
      <c r="A4" s="6" t="s">
        <v>67</v>
      </c>
      <c r="B4" s="248" t="s">
        <v>17</v>
      </c>
      <c r="C4" s="247"/>
      <c r="D4" s="247"/>
      <c r="E4" s="248" t="s">
        <v>18</v>
      </c>
      <c r="F4" s="247"/>
      <c r="G4" s="247"/>
      <c r="H4" s="248" t="s">
        <v>19</v>
      </c>
      <c r="I4" s="247"/>
      <c r="J4" s="247"/>
      <c r="K4" s="248" t="s">
        <v>20</v>
      </c>
      <c r="L4" s="247"/>
      <c r="M4" s="247"/>
      <c r="N4" s="248" t="s">
        <v>21</v>
      </c>
      <c r="O4" s="247"/>
      <c r="P4" s="249"/>
    </row>
    <row r="5" spans="1:16" x14ac:dyDescent="0.35">
      <c r="A5" s="82"/>
      <c r="B5" s="92" t="s">
        <v>22</v>
      </c>
      <c r="C5" s="32" t="s">
        <v>23</v>
      </c>
      <c r="D5" s="32" t="s">
        <v>24</v>
      </c>
      <c r="E5" s="92" t="s">
        <v>22</v>
      </c>
      <c r="F5" s="32" t="s">
        <v>23</v>
      </c>
      <c r="G5" s="32" t="s">
        <v>24</v>
      </c>
      <c r="H5" s="92" t="s">
        <v>22</v>
      </c>
      <c r="I5" s="32" t="s">
        <v>23</v>
      </c>
      <c r="J5" s="32" t="s">
        <v>24</v>
      </c>
      <c r="K5" s="92" t="s">
        <v>22</v>
      </c>
      <c r="L5" s="32" t="s">
        <v>23</v>
      </c>
      <c r="M5" s="32" t="s">
        <v>24</v>
      </c>
      <c r="N5" s="92" t="s">
        <v>22</v>
      </c>
      <c r="O5" s="32" t="s">
        <v>23</v>
      </c>
      <c r="P5" s="93" t="s">
        <v>24</v>
      </c>
    </row>
    <row r="6" spans="1:16" x14ac:dyDescent="0.35">
      <c r="A6" s="7" t="s">
        <v>68</v>
      </c>
      <c r="B6" s="177"/>
      <c r="C6" s="193"/>
      <c r="D6" s="193"/>
      <c r="E6" s="177"/>
      <c r="F6" s="193"/>
      <c r="G6" s="193"/>
      <c r="H6" s="177"/>
      <c r="I6" s="193"/>
      <c r="J6" s="193"/>
      <c r="K6" s="177"/>
      <c r="L6" s="193"/>
      <c r="M6" s="193"/>
      <c r="N6" s="177"/>
      <c r="O6" s="193"/>
      <c r="P6" s="194"/>
    </row>
    <row r="7" spans="1:16" x14ac:dyDescent="0.35">
      <c r="A7" s="7" t="s">
        <v>113</v>
      </c>
      <c r="B7" s="163"/>
      <c r="C7" s="164"/>
      <c r="D7" s="164"/>
      <c r="E7" s="163"/>
      <c r="F7" s="164"/>
      <c r="G7" s="164"/>
      <c r="H7" s="163"/>
      <c r="I7" s="164"/>
      <c r="J7" s="164"/>
      <c r="K7" s="163"/>
      <c r="L7" s="164"/>
      <c r="M7" s="164"/>
      <c r="N7" s="163"/>
      <c r="O7" s="166"/>
      <c r="P7" s="165"/>
    </row>
    <row r="8" spans="1:16" x14ac:dyDescent="0.35">
      <c r="A8" s="7" t="s">
        <v>114</v>
      </c>
      <c r="B8" s="163"/>
      <c r="C8" s="164"/>
      <c r="D8" s="164"/>
      <c r="E8" s="163"/>
      <c r="F8" s="164"/>
      <c r="G8" s="164"/>
      <c r="H8" s="163"/>
      <c r="I8" s="164"/>
      <c r="J8" s="164"/>
      <c r="K8" s="163"/>
      <c r="L8" s="164"/>
      <c r="M8" s="164"/>
      <c r="N8" s="163"/>
      <c r="O8" s="166"/>
      <c r="P8" s="165"/>
    </row>
    <row r="9" spans="1:16" x14ac:dyDescent="0.35">
      <c r="A9" s="7" t="s">
        <v>246</v>
      </c>
      <c r="B9" s="163"/>
      <c r="C9" s="164"/>
      <c r="D9" s="164"/>
      <c r="E9" s="163"/>
      <c r="F9" s="164"/>
      <c r="G9" s="164"/>
      <c r="H9" s="163"/>
      <c r="I9" s="164"/>
      <c r="J9" s="164"/>
      <c r="K9" s="163"/>
      <c r="L9" s="164"/>
      <c r="M9" s="164"/>
      <c r="N9" s="163"/>
      <c r="O9" s="166"/>
      <c r="P9" s="165"/>
    </row>
    <row r="10" spans="1:16" x14ac:dyDescent="0.35">
      <c r="A10" s="7" t="s">
        <v>116</v>
      </c>
      <c r="B10" s="163"/>
      <c r="C10" s="164"/>
      <c r="D10" s="164"/>
      <c r="E10" s="163"/>
      <c r="F10" s="164"/>
      <c r="G10" s="164"/>
      <c r="H10" s="163"/>
      <c r="I10" s="164"/>
      <c r="J10" s="164"/>
      <c r="K10" s="163"/>
      <c r="L10" s="164"/>
      <c r="M10" s="164"/>
      <c r="N10" s="163"/>
      <c r="O10" s="166"/>
      <c r="P10" s="165"/>
    </row>
    <row r="11" spans="1:16" x14ac:dyDescent="0.35">
      <c r="A11" s="7" t="s">
        <v>117</v>
      </c>
      <c r="B11" s="163"/>
      <c r="C11" s="164"/>
      <c r="D11" s="164"/>
      <c r="E11" s="163"/>
      <c r="F11" s="164"/>
      <c r="G11" s="164"/>
      <c r="H11" s="163"/>
      <c r="I11" s="164"/>
      <c r="J11" s="164"/>
      <c r="K11" s="163"/>
      <c r="L11" s="164"/>
      <c r="M11" s="164"/>
      <c r="N11" s="163"/>
      <c r="O11" s="166"/>
      <c r="P11" s="165"/>
    </row>
    <row r="12" spans="1:16" x14ac:dyDescent="0.35">
      <c r="A12" s="7" t="s">
        <v>118</v>
      </c>
      <c r="B12" s="163"/>
      <c r="C12" s="164"/>
      <c r="D12" s="164"/>
      <c r="E12" s="163"/>
      <c r="F12" s="164"/>
      <c r="G12" s="164"/>
      <c r="H12" s="163"/>
      <c r="I12" s="164"/>
      <c r="J12" s="164"/>
      <c r="K12" s="163"/>
      <c r="L12" s="164"/>
      <c r="M12" s="164"/>
      <c r="N12" s="163"/>
      <c r="O12" s="166"/>
      <c r="P12" s="165"/>
    </row>
    <row r="13" spans="1:16" x14ac:dyDescent="0.35">
      <c r="A13" s="7" t="s">
        <v>89</v>
      </c>
      <c r="B13" s="163"/>
      <c r="C13" s="164"/>
      <c r="D13" s="164"/>
      <c r="E13" s="163"/>
      <c r="F13" s="164"/>
      <c r="G13" s="164"/>
      <c r="H13" s="163"/>
      <c r="I13" s="164"/>
      <c r="J13" s="164"/>
      <c r="K13" s="163"/>
      <c r="L13" s="164"/>
      <c r="M13" s="164"/>
      <c r="N13" s="163"/>
      <c r="O13" s="166"/>
      <c r="P13" s="165"/>
    </row>
    <row r="14" spans="1:16" x14ac:dyDescent="0.35">
      <c r="A14" s="5"/>
      <c r="B14" s="163"/>
      <c r="C14" s="164"/>
      <c r="D14" s="164"/>
      <c r="E14" s="163"/>
      <c r="F14" s="164"/>
      <c r="G14" s="164"/>
      <c r="H14" s="163"/>
      <c r="I14" s="164"/>
      <c r="J14" s="164"/>
      <c r="K14" s="163"/>
      <c r="L14" s="164"/>
      <c r="M14" s="164"/>
      <c r="N14" s="163"/>
      <c r="O14" s="166"/>
      <c r="P14" s="165"/>
    </row>
    <row r="15" spans="1:16" x14ac:dyDescent="0.35">
      <c r="A15" s="5"/>
      <c r="B15" s="84"/>
      <c r="C15" s="13"/>
      <c r="D15" s="13"/>
      <c r="E15" s="84"/>
      <c r="F15" s="13"/>
      <c r="G15" s="13"/>
      <c r="H15" s="84"/>
      <c r="I15" s="13"/>
      <c r="J15" s="13"/>
      <c r="K15" s="84"/>
      <c r="L15" s="13"/>
      <c r="M15" s="13"/>
      <c r="N15" s="84"/>
      <c r="O15" s="90"/>
      <c r="P15" s="14"/>
    </row>
    <row r="16" spans="1:16" x14ac:dyDescent="0.35">
      <c r="A16" s="5"/>
      <c r="B16" s="84"/>
      <c r="C16" s="13"/>
      <c r="D16" s="13"/>
      <c r="E16" s="84"/>
      <c r="F16" s="13"/>
      <c r="G16" s="13"/>
      <c r="H16" s="84"/>
      <c r="I16" s="13"/>
      <c r="J16" s="13"/>
      <c r="K16" s="84"/>
      <c r="L16" s="13"/>
      <c r="M16" s="13"/>
      <c r="N16" s="84"/>
      <c r="O16" s="90"/>
      <c r="P16" s="14"/>
    </row>
    <row r="17" spans="1:16" x14ac:dyDescent="0.35">
      <c r="A17" s="5"/>
      <c r="B17" s="84"/>
      <c r="C17" s="13"/>
      <c r="D17" s="13"/>
      <c r="E17" s="84"/>
      <c r="F17" s="13"/>
      <c r="G17" s="13"/>
      <c r="H17" s="84"/>
      <c r="I17" s="13"/>
      <c r="J17" s="13"/>
      <c r="K17" s="84"/>
      <c r="L17" s="13"/>
      <c r="M17" s="13"/>
      <c r="N17" s="84"/>
      <c r="O17" s="90"/>
      <c r="P17" s="14"/>
    </row>
    <row r="18" spans="1:16" x14ac:dyDescent="0.35">
      <c r="A18" s="5"/>
      <c r="B18" s="84"/>
      <c r="C18" s="13"/>
      <c r="D18" s="13"/>
      <c r="E18" s="84"/>
      <c r="F18" s="13"/>
      <c r="G18" s="13"/>
      <c r="H18" s="84"/>
      <c r="I18" s="13"/>
      <c r="J18" s="13"/>
      <c r="K18" s="84"/>
      <c r="L18" s="13"/>
      <c r="M18" s="13"/>
      <c r="N18" s="84"/>
      <c r="O18" s="90"/>
      <c r="P18" s="14"/>
    </row>
    <row r="19" spans="1:16" x14ac:dyDescent="0.35">
      <c r="A19" s="5"/>
      <c r="B19" s="84"/>
      <c r="C19" s="13"/>
      <c r="D19" s="13"/>
      <c r="E19" s="84"/>
      <c r="F19" s="13"/>
      <c r="G19" s="13"/>
      <c r="H19" s="84"/>
      <c r="I19" s="13"/>
      <c r="J19" s="13"/>
      <c r="K19" s="84"/>
      <c r="L19" s="13"/>
      <c r="M19" s="13"/>
      <c r="N19" s="84"/>
      <c r="O19" s="90"/>
      <c r="P19" s="14"/>
    </row>
    <row r="20" spans="1:16" x14ac:dyDescent="0.35">
      <c r="A20" s="9" t="s">
        <v>125</v>
      </c>
      <c r="B20" s="118">
        <f t="shared" ref="B20:P20" si="0">SUM(B6:B19)/B21</f>
        <v>0</v>
      </c>
      <c r="C20" s="118">
        <f t="shared" si="0"/>
        <v>0</v>
      </c>
      <c r="D20" s="118">
        <f t="shared" si="0"/>
        <v>0</v>
      </c>
      <c r="E20" s="118">
        <f t="shared" si="0"/>
        <v>0</v>
      </c>
      <c r="F20" s="118">
        <f t="shared" si="0"/>
        <v>0</v>
      </c>
      <c r="G20" s="118">
        <f t="shared" si="0"/>
        <v>0</v>
      </c>
      <c r="H20" s="118">
        <f t="shared" si="0"/>
        <v>0</v>
      </c>
      <c r="I20" s="118">
        <f t="shared" si="0"/>
        <v>0</v>
      </c>
      <c r="J20" s="118">
        <f t="shared" si="0"/>
        <v>0</v>
      </c>
      <c r="K20" s="118">
        <f t="shared" si="0"/>
        <v>0</v>
      </c>
      <c r="L20" s="118">
        <f t="shared" si="0"/>
        <v>0</v>
      </c>
      <c r="M20" s="118">
        <f t="shared" si="0"/>
        <v>0</v>
      </c>
      <c r="N20" s="118">
        <f t="shared" si="0"/>
        <v>0</v>
      </c>
      <c r="O20" s="118">
        <f t="shared" si="0"/>
        <v>0</v>
      </c>
      <c r="P20" s="118">
        <f t="shared" si="0"/>
        <v>0</v>
      </c>
    </row>
    <row r="21" spans="1:16" x14ac:dyDescent="0.35">
      <c r="A21" s="9" t="s">
        <v>102</v>
      </c>
      <c r="B21" s="152">
        <f>'Ride Gwinnett (RG) Master Sheet'!B$32</f>
        <v>37622.699999999997</v>
      </c>
      <c r="C21" s="152">
        <f>'Ride Gwinnett (RG) Master Sheet'!C$32</f>
        <v>44262</v>
      </c>
      <c r="D21" s="152">
        <f>'Ride Gwinnett (RG) Master Sheet'!D$32</f>
        <v>53114.400000000001</v>
      </c>
      <c r="E21" s="152">
        <f>'Ride Gwinnett (RG) Master Sheet'!B$32</f>
        <v>37622.699999999997</v>
      </c>
      <c r="F21" s="152">
        <f>'Ride Gwinnett (RG) Master Sheet'!C$32</f>
        <v>44262</v>
      </c>
      <c r="G21" s="152">
        <f>'Ride Gwinnett (RG) Master Sheet'!D$32</f>
        <v>53114.400000000001</v>
      </c>
      <c r="H21" s="152">
        <f>'Ride Gwinnett (RG) Master Sheet'!B$32</f>
        <v>37622.699999999997</v>
      </c>
      <c r="I21" s="152">
        <f>'Ride Gwinnett (RG) Master Sheet'!C$32</f>
        <v>44262</v>
      </c>
      <c r="J21" s="152">
        <f>'Ride Gwinnett (RG) Master Sheet'!D$32</f>
        <v>53114.400000000001</v>
      </c>
      <c r="K21" s="152">
        <f>'Ride Gwinnett (RG) Master Sheet'!B$32</f>
        <v>37622.699999999997</v>
      </c>
      <c r="L21" s="152">
        <f>'Ride Gwinnett (RG) Master Sheet'!C$32</f>
        <v>44262</v>
      </c>
      <c r="M21" s="152">
        <f>'Ride Gwinnett (RG) Master Sheet'!D$32</f>
        <v>53114.400000000001</v>
      </c>
      <c r="N21" s="152">
        <f>'Ride Gwinnett (RG) Master Sheet'!B$32</f>
        <v>37622.699999999997</v>
      </c>
      <c r="O21" s="152">
        <f>'Ride Gwinnett (RG) Master Sheet'!C$32</f>
        <v>44262</v>
      </c>
      <c r="P21" s="153">
        <f>'Ride Gwinnett (RG) Master Sheet'!D$32</f>
        <v>53114.400000000001</v>
      </c>
    </row>
    <row r="22" spans="1:16" ht="15" thickBot="1" x14ac:dyDescent="0.4">
      <c r="A22" s="8" t="s">
        <v>126</v>
      </c>
      <c r="B22" s="95">
        <f>B20*B21</f>
        <v>0</v>
      </c>
      <c r="C22" s="22">
        <f t="shared" ref="C22:P22" si="1">C20*C21</f>
        <v>0</v>
      </c>
      <c r="D22" s="22">
        <f t="shared" si="1"/>
        <v>0</v>
      </c>
      <c r="E22" s="95">
        <f t="shared" si="1"/>
        <v>0</v>
      </c>
      <c r="F22" s="22">
        <f t="shared" si="1"/>
        <v>0</v>
      </c>
      <c r="G22" s="22">
        <f t="shared" si="1"/>
        <v>0</v>
      </c>
      <c r="H22" s="95">
        <f t="shared" si="1"/>
        <v>0</v>
      </c>
      <c r="I22" s="22">
        <f t="shared" si="1"/>
        <v>0</v>
      </c>
      <c r="J22" s="22">
        <f t="shared" si="1"/>
        <v>0</v>
      </c>
      <c r="K22" s="95">
        <f t="shared" si="1"/>
        <v>0</v>
      </c>
      <c r="L22" s="22">
        <f t="shared" si="1"/>
        <v>0</v>
      </c>
      <c r="M22" s="22">
        <f t="shared" si="1"/>
        <v>0</v>
      </c>
      <c r="N22" s="95">
        <f t="shared" si="1"/>
        <v>0</v>
      </c>
      <c r="O22" s="22">
        <f t="shared" si="1"/>
        <v>0</v>
      </c>
      <c r="P22" s="23">
        <f t="shared" si="1"/>
        <v>0</v>
      </c>
    </row>
    <row r="26" spans="1:16" x14ac:dyDescent="0.35">
      <c r="A26" s="42"/>
      <c r="C26" s="250" t="s">
        <v>107</v>
      </c>
      <c r="D26" s="250"/>
    </row>
    <row r="27" spans="1:16" x14ac:dyDescent="0.35">
      <c r="A27" t="s">
        <v>42</v>
      </c>
      <c r="C27" s="250" t="s">
        <v>43</v>
      </c>
      <c r="D27" s="250"/>
    </row>
  </sheetData>
  <mergeCells count="7">
    <mergeCell ref="K4:M4"/>
    <mergeCell ref="N4:P4"/>
    <mergeCell ref="C26:D26"/>
    <mergeCell ref="C27:D27"/>
    <mergeCell ref="B4:D4"/>
    <mergeCell ref="E4:G4"/>
    <mergeCell ref="H4:J4"/>
  </mergeCells>
  <pageMargins left="0.7" right="0.7" top="0.75" bottom="0.75" header="0.3" footer="0.3"/>
  <pageSetup scale="75" orientation="landscape" horizontalDpi="4294967294"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Q18"/>
  <sheetViews>
    <sheetView topLeftCell="A4" zoomScaleNormal="100" workbookViewId="0">
      <selection activeCell="C7" sqref="C7:Q9"/>
    </sheetView>
  </sheetViews>
  <sheetFormatPr defaultColWidth="18" defaultRowHeight="14.5" x14ac:dyDescent="0.35"/>
  <cols>
    <col min="1" max="1" width="39.81640625" customWidth="1"/>
    <col min="2" max="2" width="8.453125" customWidth="1"/>
    <col min="3" max="3" width="15.1796875" customWidth="1"/>
    <col min="4" max="4" width="15" customWidth="1"/>
    <col min="5" max="5" width="13.453125" customWidth="1"/>
  </cols>
  <sheetData>
    <row r="1" spans="1:17" x14ac:dyDescent="0.35">
      <c r="A1" s="10" t="s">
        <v>128</v>
      </c>
      <c r="B1" s="10"/>
      <c r="C1" s="10"/>
      <c r="D1" s="10"/>
      <c r="E1" s="10"/>
    </row>
    <row r="2" spans="1:17" x14ac:dyDescent="0.35">
      <c r="A2" s="10" t="s">
        <v>129</v>
      </c>
      <c r="B2" s="10"/>
      <c r="C2" s="10"/>
      <c r="D2" s="10"/>
      <c r="E2" s="10"/>
    </row>
    <row r="4" spans="1:17" x14ac:dyDescent="0.35">
      <c r="C4" s="71"/>
      <c r="D4" s="71"/>
      <c r="E4" s="71"/>
    </row>
    <row r="5" spans="1:17" ht="74.25" customHeight="1" x14ac:dyDescent="0.35">
      <c r="A5" s="255" t="s">
        <v>67</v>
      </c>
      <c r="B5" s="256"/>
      <c r="C5" s="251" t="s">
        <v>130</v>
      </c>
      <c r="D5" s="251"/>
      <c r="E5" s="251"/>
      <c r="F5" s="251" t="s">
        <v>131</v>
      </c>
      <c r="G5" s="251"/>
      <c r="H5" s="251"/>
      <c r="I5" s="251" t="s">
        <v>132</v>
      </c>
      <c r="J5" s="251"/>
      <c r="K5" s="251"/>
      <c r="L5" s="251" t="s">
        <v>133</v>
      </c>
      <c r="M5" s="251"/>
      <c r="N5" s="251"/>
      <c r="O5" s="251" t="s">
        <v>134</v>
      </c>
      <c r="P5" s="251"/>
      <c r="Q5" s="251"/>
    </row>
    <row r="6" spans="1:17" ht="17.5" customHeight="1" x14ac:dyDescent="0.35">
      <c r="A6" s="81"/>
      <c r="B6" s="2"/>
      <c r="C6" s="61" t="s">
        <v>22</v>
      </c>
      <c r="D6" s="61" t="s">
        <v>23</v>
      </c>
      <c r="E6" s="61" t="s">
        <v>24</v>
      </c>
      <c r="F6" s="61" t="s">
        <v>22</v>
      </c>
      <c r="G6" s="61" t="s">
        <v>23</v>
      </c>
      <c r="H6" s="61" t="s">
        <v>24</v>
      </c>
      <c r="I6" s="61" t="s">
        <v>22</v>
      </c>
      <c r="J6" s="61" t="s">
        <v>23</v>
      </c>
      <c r="K6" s="61" t="s">
        <v>24</v>
      </c>
      <c r="L6" s="61" t="s">
        <v>22</v>
      </c>
      <c r="M6" s="61" t="s">
        <v>23</v>
      </c>
      <c r="N6" s="61" t="s">
        <v>24</v>
      </c>
      <c r="O6" s="61" t="s">
        <v>22</v>
      </c>
      <c r="P6" s="61" t="s">
        <v>23</v>
      </c>
      <c r="Q6" s="61" t="s">
        <v>24</v>
      </c>
    </row>
    <row r="7" spans="1:17" x14ac:dyDescent="0.35">
      <c r="A7" s="252" t="s">
        <v>135</v>
      </c>
      <c r="B7" s="253"/>
      <c r="C7" s="175"/>
      <c r="D7" s="175"/>
      <c r="E7" s="175"/>
      <c r="F7" s="176"/>
      <c r="G7" s="176"/>
      <c r="H7" s="176"/>
      <c r="I7" s="176"/>
      <c r="J7" s="176"/>
      <c r="K7" s="176"/>
      <c r="L7" s="176"/>
      <c r="M7" s="176"/>
      <c r="N7" s="176"/>
      <c r="O7" s="176"/>
      <c r="P7" s="176"/>
      <c r="Q7" s="176"/>
    </row>
    <row r="8" spans="1:17" x14ac:dyDescent="0.35">
      <c r="A8" s="252" t="s">
        <v>136</v>
      </c>
      <c r="B8" s="254"/>
      <c r="C8" s="175"/>
      <c r="D8" s="175"/>
      <c r="E8" s="175"/>
      <c r="F8" s="176"/>
      <c r="G8" s="176"/>
      <c r="H8" s="176"/>
      <c r="I8" s="176"/>
      <c r="J8" s="176"/>
      <c r="K8" s="176"/>
      <c r="L8" s="176"/>
      <c r="M8" s="176"/>
      <c r="N8" s="176"/>
      <c r="O8" s="176"/>
      <c r="P8" s="176"/>
      <c r="Q8" s="176"/>
    </row>
    <row r="9" spans="1:17" x14ac:dyDescent="0.35">
      <c r="A9" s="252" t="s">
        <v>137</v>
      </c>
      <c r="B9" s="254"/>
      <c r="C9" s="175"/>
      <c r="D9" s="175"/>
      <c r="E9" s="175"/>
      <c r="F9" s="176"/>
      <c r="G9" s="176"/>
      <c r="H9" s="176"/>
      <c r="I9" s="176"/>
      <c r="J9" s="176"/>
      <c r="K9" s="176"/>
      <c r="L9" s="176"/>
      <c r="M9" s="176"/>
      <c r="N9" s="176"/>
      <c r="O9" s="176"/>
      <c r="P9" s="176"/>
      <c r="Q9" s="176"/>
    </row>
    <row r="11" spans="1:17" x14ac:dyDescent="0.35">
      <c r="C11" s="62"/>
      <c r="D11" s="62"/>
      <c r="E11" s="62"/>
    </row>
    <row r="13" spans="1:17" x14ac:dyDescent="0.35">
      <c r="A13" s="42"/>
      <c r="D13" t="s">
        <v>138</v>
      </c>
    </row>
    <row r="14" spans="1:17" x14ac:dyDescent="0.35">
      <c r="A14" t="s">
        <v>42</v>
      </c>
      <c r="D14" t="s">
        <v>43</v>
      </c>
    </row>
    <row r="16" spans="1:17" x14ac:dyDescent="0.35">
      <c r="C16" s="62"/>
      <c r="D16" s="62"/>
      <c r="E16" s="62"/>
    </row>
    <row r="18" spans="6:8" x14ac:dyDescent="0.35">
      <c r="F18" s="250"/>
      <c r="G18" s="250"/>
      <c r="H18" s="250"/>
    </row>
  </sheetData>
  <mergeCells count="10">
    <mergeCell ref="O5:Q5"/>
    <mergeCell ref="F18:H18"/>
    <mergeCell ref="A7:B7"/>
    <mergeCell ref="A8:B8"/>
    <mergeCell ref="A9:B9"/>
    <mergeCell ref="A5:B5"/>
    <mergeCell ref="C5:E5"/>
    <mergeCell ref="F5:H5"/>
    <mergeCell ref="I5:K5"/>
    <mergeCell ref="L5:N5"/>
  </mergeCells>
  <pageMargins left="0.7" right="0.7" top="0.75" bottom="0.75" header="0.3" footer="0.3"/>
  <pageSetup scale="65" orientation="portrait" r:id="rId1"/>
  <colBreaks count="1" manualBreakCount="1">
    <brk id="7" max="1048575" man="1"/>
  </colBreak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pageSetUpPr fitToPage="1"/>
  </sheetPr>
  <dimension ref="A1:J52"/>
  <sheetViews>
    <sheetView topLeftCell="A6" zoomScaleNormal="100" workbookViewId="0">
      <selection activeCell="B24" sqref="B24"/>
    </sheetView>
  </sheetViews>
  <sheetFormatPr defaultColWidth="8.81640625" defaultRowHeight="14.5" x14ac:dyDescent="0.35"/>
  <cols>
    <col min="1" max="1" width="62" customWidth="1"/>
    <col min="2" max="6" width="18" customWidth="1"/>
  </cols>
  <sheetData>
    <row r="1" spans="1:10" x14ac:dyDescent="0.35">
      <c r="A1" s="10" t="s">
        <v>139</v>
      </c>
    </row>
    <row r="2" spans="1:10" x14ac:dyDescent="0.35">
      <c r="A2" s="40" t="s">
        <v>140</v>
      </c>
      <c r="B2" s="1"/>
      <c r="C2" s="1"/>
      <c r="D2" s="1"/>
      <c r="E2" s="1"/>
      <c r="F2" s="1"/>
      <c r="G2" s="1"/>
      <c r="H2" s="1"/>
      <c r="I2" s="1"/>
      <c r="J2" s="1"/>
    </row>
    <row r="3" spans="1:10" ht="15" thickBot="1" x14ac:dyDescent="0.4"/>
    <row r="4" spans="1:10" x14ac:dyDescent="0.35">
      <c r="A4" s="54" t="s">
        <v>141</v>
      </c>
      <c r="B4" s="35" t="s">
        <v>17</v>
      </c>
      <c r="C4" s="33" t="s">
        <v>18</v>
      </c>
      <c r="D4" s="35" t="s">
        <v>19</v>
      </c>
      <c r="E4" s="3" t="s">
        <v>20</v>
      </c>
      <c r="F4" s="35" t="s">
        <v>21</v>
      </c>
    </row>
    <row r="5" spans="1:10" x14ac:dyDescent="0.35">
      <c r="A5" s="55" t="s">
        <v>142</v>
      </c>
      <c r="B5" s="36"/>
      <c r="C5" s="34"/>
      <c r="D5" s="36"/>
      <c r="E5" s="32"/>
      <c r="F5" s="36"/>
    </row>
    <row r="6" spans="1:10" x14ac:dyDescent="0.35">
      <c r="A6" s="56" t="s">
        <v>143</v>
      </c>
      <c r="B6" s="46"/>
      <c r="C6" s="47"/>
      <c r="D6" s="48"/>
      <c r="E6" s="48"/>
      <c r="F6" s="48"/>
    </row>
    <row r="7" spans="1:10" hidden="1" x14ac:dyDescent="0.35">
      <c r="A7" s="56"/>
      <c r="B7" s="46"/>
      <c r="C7" s="47"/>
      <c r="D7" s="48"/>
      <c r="E7" s="48"/>
      <c r="F7" s="48"/>
    </row>
    <row r="8" spans="1:10" hidden="1" x14ac:dyDescent="0.35">
      <c r="A8" s="56"/>
      <c r="B8" s="46"/>
      <c r="C8" s="47"/>
      <c r="D8" s="48"/>
      <c r="E8" s="48"/>
      <c r="F8" s="48"/>
    </row>
    <row r="9" spans="1:10" x14ac:dyDescent="0.35">
      <c r="A9" s="56" t="s">
        <v>144</v>
      </c>
      <c r="B9" s="46"/>
      <c r="C9" s="47"/>
      <c r="D9" s="48"/>
      <c r="E9" s="48"/>
      <c r="F9" s="48"/>
    </row>
    <row r="10" spans="1:10" x14ac:dyDescent="0.35">
      <c r="A10" s="56" t="s">
        <v>145</v>
      </c>
      <c r="B10" s="46"/>
      <c r="C10" s="47"/>
      <c r="D10" s="48"/>
      <c r="E10" s="48"/>
      <c r="F10" s="48"/>
    </row>
    <row r="11" spans="1:10" x14ac:dyDescent="0.35">
      <c r="A11" s="57" t="s">
        <v>146</v>
      </c>
      <c r="B11" s="46"/>
      <c r="C11" s="47"/>
      <c r="D11" s="48"/>
      <c r="E11" s="48"/>
      <c r="F11" s="48"/>
    </row>
    <row r="12" spans="1:10" x14ac:dyDescent="0.35">
      <c r="A12" s="56" t="s">
        <v>143</v>
      </c>
      <c r="B12" s="46"/>
      <c r="C12" s="47"/>
      <c r="D12" s="48"/>
      <c r="E12" s="48"/>
      <c r="F12" s="48"/>
    </row>
    <row r="13" spans="1:10" x14ac:dyDescent="0.35">
      <c r="A13" s="56" t="s">
        <v>147</v>
      </c>
      <c r="B13" s="46"/>
      <c r="C13" s="47"/>
      <c r="D13" s="48"/>
      <c r="E13" s="48"/>
      <c r="F13" s="48"/>
    </row>
    <row r="14" spans="1:10" x14ac:dyDescent="0.35">
      <c r="A14" s="56" t="s">
        <v>148</v>
      </c>
      <c r="B14" s="46"/>
      <c r="C14" s="47"/>
      <c r="D14" s="48"/>
      <c r="E14" s="48"/>
      <c r="F14" s="48"/>
    </row>
    <row r="15" spans="1:10" x14ac:dyDescent="0.35">
      <c r="A15" s="57" t="s">
        <v>149</v>
      </c>
      <c r="B15" s="46"/>
      <c r="C15" s="47"/>
      <c r="D15" s="48"/>
      <c r="E15" s="48"/>
      <c r="F15" s="48"/>
    </row>
    <row r="16" spans="1:10" x14ac:dyDescent="0.35">
      <c r="A16" s="56" t="s">
        <v>143</v>
      </c>
      <c r="B16" s="46"/>
      <c r="C16" s="47"/>
      <c r="D16" s="48"/>
      <c r="E16" s="48"/>
      <c r="F16" s="48"/>
    </row>
    <row r="17" spans="1:6" x14ac:dyDescent="0.35">
      <c r="A17" s="56" t="s">
        <v>150</v>
      </c>
      <c r="B17" s="46"/>
      <c r="C17" s="47"/>
      <c r="D17" s="48"/>
      <c r="E17" s="48"/>
      <c r="F17" s="48"/>
    </row>
    <row r="18" spans="1:6" x14ac:dyDescent="0.35">
      <c r="A18" s="56" t="s">
        <v>151</v>
      </c>
      <c r="B18" s="46"/>
      <c r="C18" s="47"/>
      <c r="D18" s="48"/>
      <c r="E18" s="48"/>
      <c r="F18" s="48"/>
    </row>
    <row r="19" spans="1:6" x14ac:dyDescent="0.35">
      <c r="A19" s="56" t="s">
        <v>152</v>
      </c>
      <c r="B19" s="46"/>
      <c r="C19" s="47"/>
      <c r="D19" s="48"/>
      <c r="E19" s="48"/>
      <c r="F19" s="48"/>
    </row>
    <row r="20" spans="1:6" x14ac:dyDescent="0.35">
      <c r="A20" s="56" t="s">
        <v>148</v>
      </c>
      <c r="B20" s="46"/>
      <c r="C20" s="47"/>
      <c r="D20" s="48"/>
      <c r="E20" s="48"/>
      <c r="F20" s="48"/>
    </row>
    <row r="21" spans="1:6" x14ac:dyDescent="0.35">
      <c r="A21" s="57" t="s">
        <v>153</v>
      </c>
      <c r="B21" s="46"/>
      <c r="C21" s="47"/>
      <c r="D21" s="48"/>
      <c r="E21" s="48"/>
      <c r="F21" s="48"/>
    </row>
    <row r="22" spans="1:6" x14ac:dyDescent="0.35">
      <c r="A22" s="56" t="s">
        <v>143</v>
      </c>
      <c r="B22" s="46"/>
      <c r="C22" s="47"/>
      <c r="D22" s="48"/>
      <c r="E22" s="48"/>
      <c r="F22" s="48"/>
    </row>
    <row r="23" spans="1:6" x14ac:dyDescent="0.35">
      <c r="A23" s="56" t="s">
        <v>150</v>
      </c>
      <c r="B23" s="46"/>
      <c r="C23" s="47"/>
      <c r="D23" s="48"/>
      <c r="E23" s="48"/>
      <c r="F23" s="48"/>
    </row>
    <row r="24" spans="1:6" x14ac:dyDescent="0.35">
      <c r="A24" s="56" t="s">
        <v>151</v>
      </c>
      <c r="B24" s="46"/>
      <c r="C24" s="47"/>
      <c r="D24" s="48"/>
      <c r="E24" s="48"/>
      <c r="F24" s="48"/>
    </row>
    <row r="25" spans="1:6" x14ac:dyDescent="0.35">
      <c r="A25" s="56" t="s">
        <v>152</v>
      </c>
      <c r="B25" s="46"/>
      <c r="C25" s="47"/>
      <c r="D25" s="48"/>
      <c r="E25" s="48"/>
      <c r="F25" s="48"/>
    </row>
    <row r="26" spans="1:6" x14ac:dyDescent="0.35">
      <c r="A26" s="56" t="s">
        <v>148</v>
      </c>
      <c r="B26" s="46"/>
      <c r="C26" s="47"/>
      <c r="D26" s="48"/>
      <c r="E26" s="48"/>
      <c r="F26" s="48"/>
    </row>
    <row r="27" spans="1:6" x14ac:dyDescent="0.35">
      <c r="A27" s="57" t="s">
        <v>154</v>
      </c>
      <c r="B27" s="46"/>
      <c r="C27" s="47"/>
      <c r="D27" s="48"/>
      <c r="E27" s="48"/>
      <c r="F27" s="48"/>
    </row>
    <row r="28" spans="1:6" x14ac:dyDescent="0.35">
      <c r="A28" s="56" t="s">
        <v>143</v>
      </c>
      <c r="B28" s="46"/>
      <c r="C28" s="47"/>
      <c r="D28" s="48"/>
      <c r="E28" s="48"/>
      <c r="F28" s="48"/>
    </row>
    <row r="29" spans="1:6" x14ac:dyDescent="0.35">
      <c r="A29" s="56" t="s">
        <v>155</v>
      </c>
      <c r="B29" s="46"/>
      <c r="C29" s="47"/>
      <c r="D29" s="48"/>
      <c r="E29" s="48"/>
      <c r="F29" s="48"/>
    </row>
    <row r="30" spans="1:6" x14ac:dyDescent="0.35">
      <c r="A30" s="56" t="s">
        <v>156</v>
      </c>
      <c r="B30" s="46"/>
      <c r="C30" s="47"/>
      <c r="D30" s="48"/>
      <c r="E30" s="48"/>
      <c r="F30" s="48"/>
    </row>
    <row r="31" spans="1:6" x14ac:dyDescent="0.35">
      <c r="A31" s="56" t="s">
        <v>157</v>
      </c>
      <c r="B31" s="46"/>
      <c r="C31" s="47"/>
      <c r="D31" s="48"/>
      <c r="E31" s="48"/>
      <c r="F31" s="48"/>
    </row>
    <row r="32" spans="1:6" x14ac:dyDescent="0.35">
      <c r="A32" s="56" t="s">
        <v>158</v>
      </c>
      <c r="B32" s="46"/>
      <c r="C32" s="47"/>
      <c r="D32" s="48"/>
      <c r="E32" s="48"/>
      <c r="F32" s="48"/>
    </row>
    <row r="33" spans="1:6" x14ac:dyDescent="0.35">
      <c r="A33" s="56" t="s">
        <v>159</v>
      </c>
      <c r="B33" s="46"/>
      <c r="C33" s="47"/>
      <c r="D33" s="48"/>
      <c r="E33" s="48"/>
      <c r="F33" s="48"/>
    </row>
    <row r="34" spans="1:6" ht="15" customHeight="1" x14ac:dyDescent="0.35">
      <c r="A34" s="57" t="s">
        <v>160</v>
      </c>
      <c r="B34" s="46"/>
      <c r="C34" s="47"/>
      <c r="D34" s="48"/>
      <c r="E34" s="48"/>
      <c r="F34" s="48"/>
    </row>
    <row r="35" spans="1:6" ht="15" customHeight="1" x14ac:dyDescent="0.35">
      <c r="A35" s="56" t="s">
        <v>143</v>
      </c>
      <c r="B35" s="46"/>
      <c r="C35" s="47"/>
      <c r="D35" s="48"/>
      <c r="E35" s="48"/>
      <c r="F35" s="48"/>
    </row>
    <row r="36" spans="1:6" ht="15" customHeight="1" x14ac:dyDescent="0.35">
      <c r="A36" s="56" t="s">
        <v>155</v>
      </c>
      <c r="B36" s="46"/>
      <c r="C36" s="47"/>
      <c r="D36" s="48"/>
      <c r="E36" s="48"/>
      <c r="F36" s="48"/>
    </row>
    <row r="37" spans="1:6" ht="15" customHeight="1" x14ac:dyDescent="0.35">
      <c r="A37" s="56" t="s">
        <v>156</v>
      </c>
      <c r="B37" s="46"/>
      <c r="C37" s="47"/>
      <c r="D37" s="48"/>
      <c r="E37" s="48"/>
      <c r="F37" s="48"/>
    </row>
    <row r="38" spans="1:6" ht="15" customHeight="1" x14ac:dyDescent="0.35">
      <c r="A38" s="56" t="s">
        <v>157</v>
      </c>
      <c r="B38" s="46"/>
      <c r="C38" s="47"/>
      <c r="D38" s="48"/>
      <c r="E38" s="48"/>
      <c r="F38" s="48"/>
    </row>
    <row r="39" spans="1:6" ht="15" customHeight="1" x14ac:dyDescent="0.35">
      <c r="A39" s="56" t="s">
        <v>158</v>
      </c>
      <c r="B39" s="46"/>
      <c r="C39" s="47"/>
      <c r="D39" s="48"/>
      <c r="E39" s="48"/>
      <c r="F39" s="48"/>
    </row>
    <row r="40" spans="1:6" ht="15" customHeight="1" thickBot="1" x14ac:dyDescent="0.4">
      <c r="A40" s="56" t="s">
        <v>159</v>
      </c>
      <c r="B40" s="50"/>
      <c r="C40" s="51"/>
      <c r="D40" s="52"/>
      <c r="E40" s="52"/>
      <c r="F40" s="52"/>
    </row>
    <row r="41" spans="1:6" ht="15" thickBot="1" x14ac:dyDescent="0.4">
      <c r="A41" s="72"/>
      <c r="B41" s="73"/>
      <c r="C41" s="74"/>
      <c r="D41" s="74"/>
      <c r="E41" s="74"/>
      <c r="F41" s="74"/>
    </row>
    <row r="42" spans="1:6" ht="15" thickBot="1" x14ac:dyDescent="0.4">
      <c r="A42" s="58" t="s">
        <v>161</v>
      </c>
      <c r="B42" s="49">
        <f>SUM(B6:B40)</f>
        <v>0</v>
      </c>
      <c r="C42" s="49">
        <f>SUM(C6:C40)</f>
        <v>0</v>
      </c>
      <c r="D42" s="49">
        <f>SUM(D6:D40)</f>
        <v>0</v>
      </c>
      <c r="E42" s="49">
        <f>SUM(E6:E40)</f>
        <v>0</v>
      </c>
      <c r="F42" s="49">
        <f>SUM(F6:F40)</f>
        <v>0</v>
      </c>
    </row>
    <row r="43" spans="1:6" ht="36" customHeight="1" x14ac:dyDescent="0.35">
      <c r="C43" s="246"/>
      <c r="D43" s="246"/>
      <c r="E43" s="246"/>
      <c r="F43" s="246"/>
    </row>
    <row r="44" spans="1:6" ht="12.75" customHeight="1" x14ac:dyDescent="0.35">
      <c r="A44" s="42"/>
      <c r="D44" s="42"/>
      <c r="E44" s="42"/>
    </row>
    <row r="45" spans="1:6" x14ac:dyDescent="0.35">
      <c r="A45" t="s">
        <v>42</v>
      </c>
      <c r="C45" s="246" t="s">
        <v>43</v>
      </c>
      <c r="D45" s="246"/>
      <c r="E45" s="246"/>
      <c r="F45" s="246"/>
    </row>
    <row r="47" spans="1:6" x14ac:dyDescent="0.35">
      <c r="A47" s="37" t="s">
        <v>162</v>
      </c>
    </row>
    <row r="48" spans="1:6" x14ac:dyDescent="0.35">
      <c r="A48" t="s">
        <v>163</v>
      </c>
    </row>
    <row r="49" spans="1:1" x14ac:dyDescent="0.35">
      <c r="A49" s="38"/>
    </row>
    <row r="50" spans="1:1" x14ac:dyDescent="0.35">
      <c r="A50" s="38"/>
    </row>
    <row r="51" spans="1:1" x14ac:dyDescent="0.35">
      <c r="A51" s="39"/>
    </row>
    <row r="52" spans="1:1" x14ac:dyDescent="0.35">
      <c r="A52" s="39"/>
    </row>
  </sheetData>
  <mergeCells count="2">
    <mergeCell ref="C43:F43"/>
    <mergeCell ref="C45:F45"/>
  </mergeCells>
  <pageMargins left="0.7" right="0.7" top="0.75" bottom="0.75" header="0.3" footer="0.3"/>
  <pageSetup scale="80" fitToHeight="0" orientation="landscape" horizontalDpi="4294967294" r:id="rId1"/>
  <headerFooter>
    <oddFooter>&amp;R&amp;P</oddFooter>
  </headerFooter>
  <rowBreaks count="1" manualBreakCount="1">
    <brk id="26" max="16383" man="1"/>
  </row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T29"/>
  <sheetViews>
    <sheetView topLeftCell="A3" zoomScaleNormal="100" workbookViewId="0">
      <selection activeCell="A23" sqref="A23"/>
    </sheetView>
  </sheetViews>
  <sheetFormatPr defaultColWidth="18" defaultRowHeight="14.5" x14ac:dyDescent="0.35"/>
  <cols>
    <col min="1" max="1" width="60.54296875" customWidth="1"/>
    <col min="2" max="2" width="21.26953125" customWidth="1"/>
    <col min="3" max="3" width="27.90625" customWidth="1"/>
    <col min="4" max="4" width="26" customWidth="1"/>
  </cols>
  <sheetData>
    <row r="1" spans="1:16" x14ac:dyDescent="0.35">
      <c r="A1" s="10" t="s">
        <v>15</v>
      </c>
    </row>
    <row r="2" spans="1:16" x14ac:dyDescent="0.35">
      <c r="A2" s="10" t="s">
        <v>164</v>
      </c>
    </row>
    <row r="3" spans="1:16" ht="15" thickBot="1" x14ac:dyDescent="0.4"/>
    <row r="4" spans="1:16" x14ac:dyDescent="0.35">
      <c r="A4" s="85" t="s">
        <v>67</v>
      </c>
      <c r="B4" s="248" t="s">
        <v>17</v>
      </c>
      <c r="C4" s="247"/>
      <c r="D4" s="247"/>
      <c r="E4" s="248" t="s">
        <v>18</v>
      </c>
      <c r="F4" s="247"/>
      <c r="G4" s="247"/>
      <c r="H4" s="228" t="s">
        <v>19</v>
      </c>
      <c r="I4" s="229"/>
      <c r="J4" s="257"/>
      <c r="K4" s="228" t="s">
        <v>20</v>
      </c>
      <c r="L4" s="229"/>
      <c r="M4" s="257"/>
      <c r="N4" s="228" t="s">
        <v>21</v>
      </c>
      <c r="O4" s="229"/>
      <c r="P4" s="258"/>
    </row>
    <row r="5" spans="1:16" x14ac:dyDescent="0.35">
      <c r="A5" s="86"/>
      <c r="B5" s="97" t="s">
        <v>22</v>
      </c>
      <c r="C5" s="61" t="s">
        <v>23</v>
      </c>
      <c r="D5" s="81" t="s">
        <v>24</v>
      </c>
      <c r="E5" s="97" t="s">
        <v>22</v>
      </c>
      <c r="F5" s="61" t="s">
        <v>23</v>
      </c>
      <c r="G5" s="81" t="s">
        <v>24</v>
      </c>
      <c r="H5" s="97" t="s">
        <v>22</v>
      </c>
      <c r="I5" s="61" t="s">
        <v>23</v>
      </c>
      <c r="J5" s="81" t="s">
        <v>24</v>
      </c>
      <c r="K5" s="97" t="s">
        <v>22</v>
      </c>
      <c r="L5" s="61" t="s">
        <v>23</v>
      </c>
      <c r="M5" s="81" t="s">
        <v>24</v>
      </c>
      <c r="N5" s="97" t="s">
        <v>22</v>
      </c>
      <c r="O5" s="61" t="s">
        <v>23</v>
      </c>
      <c r="P5" s="98" t="s">
        <v>24</v>
      </c>
    </row>
    <row r="6" spans="1:16" x14ac:dyDescent="0.35">
      <c r="A6" s="27" t="s">
        <v>25</v>
      </c>
      <c r="B6" s="84">
        <f>'ATL Xpress Gen. Admin. Fixed'!B26</f>
        <v>0</v>
      </c>
      <c r="C6" s="13">
        <f>'ATL Xpress Gen. Admin. Fixed'!C26</f>
        <v>0</v>
      </c>
      <c r="D6" s="83">
        <f>'ATL Xpress Gen. Admin. Fixed'!D26</f>
        <v>0</v>
      </c>
      <c r="E6" s="84">
        <f>'ATL Xpress Gen. Admin. Fixed'!E26</f>
        <v>0</v>
      </c>
      <c r="F6" s="13">
        <f>'ATL Xpress Gen. Admin. Fixed'!F26</f>
        <v>0</v>
      </c>
      <c r="G6" s="83">
        <f>'ATL Xpress Gen. Admin. Fixed'!G26</f>
        <v>0</v>
      </c>
      <c r="H6" s="84">
        <f>'ATL Xpress Gen. Admin. Fixed'!H26</f>
        <v>0</v>
      </c>
      <c r="I6" s="13">
        <f>'ATL Xpress Gen. Admin. Fixed'!I26</f>
        <v>0</v>
      </c>
      <c r="J6" s="83">
        <f>'ATL Xpress Gen. Admin. Fixed'!J26</f>
        <v>0</v>
      </c>
      <c r="K6" s="84">
        <f>'ATL Xpress Gen. Admin. Fixed'!K26</f>
        <v>0</v>
      </c>
      <c r="L6" s="13">
        <f>'ATL Xpress Gen. Admin. Fixed'!L26</f>
        <v>0</v>
      </c>
      <c r="M6" s="83">
        <f>'ATL Xpress Gen. Admin. Fixed'!M26</f>
        <v>0</v>
      </c>
      <c r="N6" s="84">
        <f>'ATL Xpress Gen. Admin. Fixed'!N26</f>
        <v>0</v>
      </c>
      <c r="O6" s="13">
        <f>'ATL Xpress Gen. Admin. Fixed'!O26</f>
        <v>0</v>
      </c>
      <c r="P6" s="14">
        <f>'ATL Xpress Gen. Admin. Fixed'!P26</f>
        <v>0</v>
      </c>
    </row>
    <row r="7" spans="1:16" x14ac:dyDescent="0.35">
      <c r="A7" s="27" t="s">
        <v>26</v>
      </c>
      <c r="B7" s="84">
        <f>'ATL Xpress Non-Vehicle Maint.'!B21</f>
        <v>0</v>
      </c>
      <c r="C7" s="13">
        <f>'ATL Xpress Non-Vehicle Maint.'!C21</f>
        <v>0</v>
      </c>
      <c r="D7" s="83">
        <f>'ATL Xpress Non-Vehicle Maint.'!D21</f>
        <v>0</v>
      </c>
      <c r="E7" s="84">
        <f>'ATL Xpress Non-Vehicle Maint.'!E21</f>
        <v>0</v>
      </c>
      <c r="F7" s="13">
        <f>'ATL Xpress Non-Vehicle Maint.'!F21</f>
        <v>0</v>
      </c>
      <c r="G7" s="83">
        <f>'ATL Xpress Non-Vehicle Maint.'!G21</f>
        <v>0</v>
      </c>
      <c r="H7" s="84">
        <f>'ATL Xpress Non-Vehicle Maint.'!H21</f>
        <v>0</v>
      </c>
      <c r="I7" s="13">
        <f>'ATL Xpress Non-Vehicle Maint.'!I21</f>
        <v>0</v>
      </c>
      <c r="J7" s="83">
        <f>'ATL Xpress Non-Vehicle Maint.'!J21</f>
        <v>0</v>
      </c>
      <c r="K7" s="84">
        <f>'ATL Xpress Non-Vehicle Maint.'!K21</f>
        <v>0</v>
      </c>
      <c r="L7" s="13">
        <f>'ATL Xpress Non-Vehicle Maint.'!L21</f>
        <v>0</v>
      </c>
      <c r="M7" s="83">
        <f>'ATL Xpress Non-Vehicle Maint.'!M21</f>
        <v>0</v>
      </c>
      <c r="N7" s="84">
        <f>'ATL Xpress Non-Vehicle Maint.'!N21</f>
        <v>0</v>
      </c>
      <c r="O7" s="13">
        <f>'ATL Xpress Non-Vehicle Maint.'!O21</f>
        <v>0</v>
      </c>
      <c r="P7" s="14">
        <f>'ATL Xpress Non-Vehicle Maint.'!P21</f>
        <v>0</v>
      </c>
    </row>
    <row r="8" spans="1:16" x14ac:dyDescent="0.35">
      <c r="A8" s="17" t="s">
        <v>165</v>
      </c>
      <c r="B8" s="5"/>
      <c r="C8" s="59"/>
      <c r="D8" s="134"/>
      <c r="E8" s="5"/>
      <c r="F8" s="59"/>
      <c r="G8" s="134"/>
      <c r="H8" s="5"/>
      <c r="I8" s="59"/>
      <c r="J8" s="134"/>
      <c r="K8" s="5"/>
      <c r="L8" s="59"/>
      <c r="M8" s="134"/>
      <c r="N8" s="5"/>
      <c r="O8" s="59"/>
      <c r="P8" s="202"/>
    </row>
    <row r="9" spans="1:16" x14ac:dyDescent="0.35">
      <c r="A9" s="18" t="s">
        <v>28</v>
      </c>
      <c r="B9" s="84">
        <f>'ATL Xpress Ops. Cost'!B23</f>
        <v>0</v>
      </c>
      <c r="C9" s="13">
        <f>'ATL Xpress Ops. Cost'!C23</f>
        <v>0</v>
      </c>
      <c r="D9" s="83">
        <f>'ATL Xpress Ops. Cost'!D23</f>
        <v>0</v>
      </c>
      <c r="E9" s="84">
        <f>'ATL Xpress Ops. Cost'!E23</f>
        <v>0</v>
      </c>
      <c r="F9" s="13">
        <f>'ATL Xpress Ops. Cost'!F23</f>
        <v>0</v>
      </c>
      <c r="G9" s="83">
        <f>'ATL Xpress Ops. Cost'!G23</f>
        <v>0</v>
      </c>
      <c r="H9" s="84">
        <f>'ATL Xpress Ops. Cost'!H23</f>
        <v>0</v>
      </c>
      <c r="I9" s="13">
        <f>'ATL Xpress Ops. Cost'!I23</f>
        <v>0</v>
      </c>
      <c r="J9" s="83">
        <f>'ATL Xpress Ops. Cost'!J23</f>
        <v>0</v>
      </c>
      <c r="K9" s="84">
        <f>'ATL Xpress Ops. Cost'!K23</f>
        <v>0</v>
      </c>
      <c r="L9" s="13">
        <f>'ATL Xpress Ops. Cost'!L23</f>
        <v>0</v>
      </c>
      <c r="M9" s="83">
        <f>'ATL Xpress Ops. Cost'!M23</f>
        <v>0</v>
      </c>
      <c r="N9" s="84">
        <f>'ATL Xpress Ops. Cost'!N23</f>
        <v>0</v>
      </c>
      <c r="O9" s="13">
        <f>'ATL Xpress Ops. Cost'!O23</f>
        <v>0</v>
      </c>
      <c r="P9" s="14">
        <f>'ATL Xpress Ops. Cost'!P23</f>
        <v>0</v>
      </c>
    </row>
    <row r="10" spans="1:16" x14ac:dyDescent="0.35">
      <c r="A10" s="103" t="s">
        <v>29</v>
      </c>
      <c r="B10" s="84">
        <f>'ATL Xpress Maint. Cost'!B20</f>
        <v>0</v>
      </c>
      <c r="C10" s="13">
        <f>'ATL Xpress Maint. Cost'!C20</f>
        <v>0</v>
      </c>
      <c r="D10" s="83">
        <f>'ATL Xpress Maint. Cost'!D20</f>
        <v>0</v>
      </c>
      <c r="E10" s="84">
        <f>'ATL Xpress Maint. Cost'!E20</f>
        <v>0</v>
      </c>
      <c r="F10" s="13">
        <f>'ATL Xpress Maint. Cost'!F20</f>
        <v>0</v>
      </c>
      <c r="G10" s="83">
        <f>'ATL Xpress Maint. Cost'!G20</f>
        <v>0</v>
      </c>
      <c r="H10" s="84">
        <f>'ATL Xpress Maint. Cost'!H20</f>
        <v>0</v>
      </c>
      <c r="I10" s="13">
        <f>'ATL Xpress Maint. Cost'!I20</f>
        <v>0</v>
      </c>
      <c r="J10" s="83">
        <f>'ATL Xpress Maint. Cost'!J20</f>
        <v>0</v>
      </c>
      <c r="K10" s="84">
        <f>'ATL Xpress Maint. Cost'!K20</f>
        <v>0</v>
      </c>
      <c r="L10" s="13">
        <f>'ATL Xpress Maint. Cost'!L20</f>
        <v>0</v>
      </c>
      <c r="M10" s="83">
        <f>'ATL Xpress Maint. Cost'!M20</f>
        <v>0</v>
      </c>
      <c r="N10" s="84">
        <f>'ATL Xpress Maint. Cost'!N20</f>
        <v>0</v>
      </c>
      <c r="O10" s="13">
        <f>'ATL Xpress Maint. Cost'!O20</f>
        <v>0</v>
      </c>
      <c r="P10" s="14">
        <f>'ATL Xpress Maint. Cost'!P20</f>
        <v>0</v>
      </c>
    </row>
    <row r="11" spans="1:16" x14ac:dyDescent="0.35">
      <c r="A11" s="122" t="s">
        <v>233</v>
      </c>
      <c r="B11" s="84">
        <f>'ATL RG FTEs North Facility'!$E$33</f>
        <v>0</v>
      </c>
      <c r="C11" s="13">
        <f>'ATL RG FTEs North Facility'!$E$33</f>
        <v>0</v>
      </c>
      <c r="D11" s="83">
        <f>'ATL RG FTEs North Facility'!$E$33</f>
        <v>0</v>
      </c>
      <c r="E11" s="84">
        <f>'ATL RG FTEs North Facility'!$F$33</f>
        <v>0</v>
      </c>
      <c r="F11" s="13">
        <f>'ATL RG FTEs North Facility'!$F$33</f>
        <v>0</v>
      </c>
      <c r="G11" s="83">
        <f>'ATL RG FTEs North Facility'!$F$33</f>
        <v>0</v>
      </c>
      <c r="H11" s="84">
        <f>'ATL RG FTEs North Facility'!$G$33</f>
        <v>0</v>
      </c>
      <c r="I11" s="13">
        <f>'ATL RG FTEs North Facility'!$G$33</f>
        <v>0</v>
      </c>
      <c r="J11" s="83">
        <f>'ATL RG FTEs North Facility'!$G$33</f>
        <v>0</v>
      </c>
      <c r="K11" s="84">
        <f>'ATL RG FTEs North Facility'!$H$33</f>
        <v>0</v>
      </c>
      <c r="L11" s="13">
        <f>'ATL RG FTEs North Facility'!$H$33</f>
        <v>0</v>
      </c>
      <c r="M11" s="83">
        <f>'ATL RG FTEs North Facility'!$H$33</f>
        <v>0</v>
      </c>
      <c r="N11" s="84">
        <f>'ATL RG FTEs North Facility'!$I$33</f>
        <v>0</v>
      </c>
      <c r="O11" s="13">
        <f>'ATL RG FTEs North Facility'!$I$33</f>
        <v>0</v>
      </c>
      <c r="P11" s="14">
        <f>'ATL RG FTEs North Facility'!$I$33</f>
        <v>0</v>
      </c>
    </row>
    <row r="12" spans="1:16" x14ac:dyDescent="0.35">
      <c r="A12" s="122" t="s">
        <v>237</v>
      </c>
      <c r="B12" s="84">
        <f>'ATL Xpress FTEs South Facility'!$C$27</f>
        <v>0</v>
      </c>
      <c r="C12" s="13">
        <f>'ATL Xpress FTEs South Facility'!$C$27</f>
        <v>0</v>
      </c>
      <c r="D12" s="83">
        <f>'ATL Xpress FTEs South Facility'!$C$27</f>
        <v>0</v>
      </c>
      <c r="E12" s="84">
        <f>'ATL Xpress FTEs South Facility'!$D$27</f>
        <v>0</v>
      </c>
      <c r="F12" s="13">
        <f>'ATL Xpress FTEs South Facility'!$D$27</f>
        <v>0</v>
      </c>
      <c r="G12" s="83">
        <f>'ATL Xpress FTEs South Facility'!$D$27</f>
        <v>0</v>
      </c>
      <c r="H12" s="84">
        <f>'ATL Xpress FTEs South Facility'!$E$27</f>
        <v>0</v>
      </c>
      <c r="I12" s="13">
        <f>'ATL Xpress FTEs South Facility'!$E$27</f>
        <v>0</v>
      </c>
      <c r="J12" s="83">
        <f>'ATL Xpress FTEs South Facility'!$E$27</f>
        <v>0</v>
      </c>
      <c r="K12" s="84">
        <f>'ATL Xpress FTEs South Facility'!$F$27</f>
        <v>0</v>
      </c>
      <c r="L12" s="13">
        <f>'ATL Xpress FTEs South Facility'!$F$27</f>
        <v>0</v>
      </c>
      <c r="M12" s="83">
        <f>'ATL Xpress FTEs South Facility'!$F$27</f>
        <v>0</v>
      </c>
      <c r="N12" s="84">
        <f>'ATL Xpress FTEs South Facility'!$G$27</f>
        <v>0</v>
      </c>
      <c r="O12" s="13">
        <f>'ATL Xpress FTEs South Facility'!$G$27</f>
        <v>0</v>
      </c>
      <c r="P12" s="14">
        <f>'ATL Xpress FTEs South Facility'!$G$27</f>
        <v>0</v>
      </c>
    </row>
    <row r="13" spans="1:16" x14ac:dyDescent="0.35">
      <c r="A13" s="122" t="s">
        <v>234</v>
      </c>
      <c r="B13" s="84">
        <f>'North Facility Fixed Shared'!$B$31</f>
        <v>0</v>
      </c>
      <c r="C13" s="13">
        <f>'North Facility Fixed Shared'!$B$31</f>
        <v>0</v>
      </c>
      <c r="D13" s="83">
        <f>'North Facility Fixed Shared'!$B$31</f>
        <v>0</v>
      </c>
      <c r="E13" s="84">
        <f>'North Facility Fixed Shared'!$C$31</f>
        <v>0</v>
      </c>
      <c r="F13" s="13">
        <f>'North Facility Fixed Shared'!$C$31</f>
        <v>0</v>
      </c>
      <c r="G13" s="83">
        <f>'North Facility Fixed Shared'!$C$31</f>
        <v>0</v>
      </c>
      <c r="H13" s="84">
        <f>'North Facility Fixed Shared'!$D$31</f>
        <v>0</v>
      </c>
      <c r="I13" s="13">
        <f>'North Facility Fixed Shared'!$D$31</f>
        <v>0</v>
      </c>
      <c r="J13" s="83">
        <f>'North Facility Fixed Shared'!$D$31</f>
        <v>0</v>
      </c>
      <c r="K13" s="84">
        <f>'North Facility Fixed Shared'!$E$31</f>
        <v>0</v>
      </c>
      <c r="L13" s="13">
        <f>'North Facility Fixed Shared'!$E$31</f>
        <v>0</v>
      </c>
      <c r="M13" s="83">
        <f>'North Facility Fixed Shared'!$E$31</f>
        <v>0</v>
      </c>
      <c r="N13" s="84">
        <f>'North Facility Fixed Shared'!$F$31</f>
        <v>0</v>
      </c>
      <c r="O13" s="13">
        <f>'North Facility Fixed Shared'!$F$31</f>
        <v>0</v>
      </c>
      <c r="P13" s="14">
        <f>'North Facility Fixed Shared'!$F$31</f>
        <v>0</v>
      </c>
    </row>
    <row r="14" spans="1:16" ht="15" thickBot="1" x14ac:dyDescent="0.4">
      <c r="A14" s="11" t="s">
        <v>32</v>
      </c>
      <c r="B14" s="104">
        <f>B6+B7+B9*$B18+B10*$B18+B11+B12+B13</f>
        <v>0</v>
      </c>
      <c r="C14" s="203">
        <f>C6+C7+C9*$C18+C10*$C18+C11+C12+C13</f>
        <v>0</v>
      </c>
      <c r="D14" s="205">
        <f>D6+D7+D9*$D18+D10*$D18+D11+D12+D13</f>
        <v>0</v>
      </c>
      <c r="E14" s="104">
        <f>E6+E7+E9*B18+E10*B18+E11+E12+E13</f>
        <v>0</v>
      </c>
      <c r="F14" s="203">
        <f>F6+F7+F9*C18+F10*C18+F11+F12+F13</f>
        <v>0</v>
      </c>
      <c r="G14" s="205">
        <f>G6+G7+G9*D18+G10*D18+G11+G12+G13</f>
        <v>0</v>
      </c>
      <c r="H14" s="104">
        <f>H6+H7+H9*B18+H10*B18+H11+H12+H13</f>
        <v>0</v>
      </c>
      <c r="I14" s="203">
        <f>I6+I7+I9*C18+I10*C18+I11+I12+I13</f>
        <v>0</v>
      </c>
      <c r="J14" s="205">
        <f>J6+J7+J9*D18+J10*D18+J11+J12+J13</f>
        <v>0</v>
      </c>
      <c r="K14" s="104">
        <f>K6+K7+K9*B18+K10*B18+K11+K12+K13</f>
        <v>0</v>
      </c>
      <c r="L14" s="203">
        <f>L6+L7+L9*C18+L10*C18+L11+L12+L13</f>
        <v>0</v>
      </c>
      <c r="M14" s="205">
        <f>M6+M7+M9*D18+M10*D18+M11+M12+M13</f>
        <v>0</v>
      </c>
      <c r="N14" s="104">
        <f>N6+N7+N9*B18+N10*B18+N11+N12+N13</f>
        <v>0</v>
      </c>
      <c r="O14" s="203">
        <f>O6+O7+O9*C18+O10*C18+O11+O12+O13</f>
        <v>0</v>
      </c>
      <c r="P14" s="204">
        <f>P6+P7+P9*D18+P10*D18+P11+P12+P13</f>
        <v>0</v>
      </c>
    </row>
    <row r="16" spans="1:16" ht="29" x14ac:dyDescent="0.35">
      <c r="A16" s="106" t="s">
        <v>166</v>
      </c>
    </row>
    <row r="17" spans="1:20" x14ac:dyDescent="0.35">
      <c r="A17" s="106"/>
      <c r="B17" s="97" t="s">
        <v>250</v>
      </c>
      <c r="C17" s="61" t="s">
        <v>239</v>
      </c>
      <c r="D17" s="61" t="s">
        <v>251</v>
      </c>
    </row>
    <row r="18" spans="1:20" x14ac:dyDescent="0.35">
      <c r="A18" t="s">
        <v>244</v>
      </c>
      <c r="B18" s="62">
        <f>0.75*C18</f>
        <v>25087.5</v>
      </c>
      <c r="C18" s="201">
        <v>33450</v>
      </c>
      <c r="D18" s="62">
        <f>1.2*C18</f>
        <v>40140</v>
      </c>
    </row>
    <row r="20" spans="1:20" ht="15" thickBot="1" x14ac:dyDescent="0.4">
      <c r="A20" s="31" t="s">
        <v>34</v>
      </c>
      <c r="B20" s="160"/>
    </row>
    <row r="21" spans="1:20" x14ac:dyDescent="0.35">
      <c r="A21" s="28"/>
      <c r="B21" s="228" t="s">
        <v>17</v>
      </c>
      <c r="C21" s="229"/>
      <c r="D21" s="257"/>
      <c r="E21" s="228" t="s">
        <v>18</v>
      </c>
      <c r="F21" s="229"/>
      <c r="G21" s="257"/>
      <c r="H21" s="228" t="s">
        <v>19</v>
      </c>
      <c r="I21" s="229"/>
      <c r="J21" s="257"/>
      <c r="K21" s="228" t="s">
        <v>20</v>
      </c>
      <c r="L21" s="229"/>
      <c r="M21" s="257"/>
      <c r="N21" s="228" t="s">
        <v>21</v>
      </c>
      <c r="O21" s="229"/>
      <c r="P21" s="258"/>
    </row>
    <row r="22" spans="1:20" x14ac:dyDescent="0.35">
      <c r="A22" s="43"/>
      <c r="B22" s="99" t="s">
        <v>22</v>
      </c>
      <c r="C22" s="100" t="s">
        <v>23</v>
      </c>
      <c r="D22" s="285" t="s">
        <v>24</v>
      </c>
      <c r="E22" s="97" t="s">
        <v>22</v>
      </c>
      <c r="F22" s="61" t="s">
        <v>23</v>
      </c>
      <c r="G22" s="81" t="s">
        <v>24</v>
      </c>
      <c r="H22" s="97" t="s">
        <v>22</v>
      </c>
      <c r="I22" s="61" t="s">
        <v>23</v>
      </c>
      <c r="J22" s="81" t="s">
        <v>24</v>
      </c>
      <c r="K22" s="97" t="s">
        <v>22</v>
      </c>
      <c r="L22" s="61" t="s">
        <v>23</v>
      </c>
      <c r="M22" s="81" t="s">
        <v>24</v>
      </c>
      <c r="N22" s="97" t="s">
        <v>22</v>
      </c>
      <c r="O22" s="61" t="s">
        <v>23</v>
      </c>
      <c r="P22" s="98" t="s">
        <v>24</v>
      </c>
      <c r="Q22" s="280"/>
      <c r="R22" s="280"/>
      <c r="S22" s="280"/>
      <c r="T22" s="280"/>
    </row>
    <row r="23" spans="1:20" ht="15" thickBot="1" x14ac:dyDescent="0.4">
      <c r="A23" s="30" t="s">
        <v>33</v>
      </c>
      <c r="B23" s="196"/>
      <c r="C23" s="197"/>
      <c r="D23" s="286"/>
      <c r="E23" s="198"/>
      <c r="F23" s="199"/>
      <c r="G23" s="281"/>
      <c r="H23" s="198"/>
      <c r="I23" s="199"/>
      <c r="J23" s="281"/>
      <c r="K23" s="198"/>
      <c r="L23" s="199"/>
      <c r="M23" s="281"/>
      <c r="N23" s="196"/>
      <c r="O23" s="197"/>
      <c r="P23" s="283"/>
      <c r="Q23" s="280" t="s">
        <v>8</v>
      </c>
      <c r="R23" s="280"/>
      <c r="S23" s="282"/>
      <c r="T23" s="282"/>
    </row>
    <row r="24" spans="1:20" x14ac:dyDescent="0.35">
      <c r="A24" s="280"/>
      <c r="B24" s="284"/>
      <c r="C24" s="284"/>
      <c r="D24" s="284"/>
      <c r="E24" s="284"/>
      <c r="F24" s="284"/>
      <c r="G24" s="284"/>
      <c r="H24" s="284"/>
      <c r="I24" s="284"/>
      <c r="J24" s="284"/>
      <c r="K24" s="284"/>
      <c r="L24" s="284"/>
      <c r="M24" s="284"/>
      <c r="N24" s="284"/>
      <c r="O24" s="284"/>
      <c r="P24" s="284"/>
      <c r="Q24" s="280"/>
      <c r="R24" s="280"/>
      <c r="S24" s="280"/>
      <c r="T24" s="280"/>
    </row>
    <row r="25" spans="1:20" x14ac:dyDescent="0.35">
      <c r="A25" t="s">
        <v>40</v>
      </c>
      <c r="K25" s="284"/>
      <c r="L25" s="284"/>
      <c r="M25" s="284"/>
      <c r="N25" s="284"/>
      <c r="O25" s="284"/>
      <c r="P25" s="284"/>
      <c r="Q25" s="280"/>
      <c r="R25" s="280"/>
      <c r="S25" s="280"/>
      <c r="T25" s="280"/>
    </row>
    <row r="26" spans="1:20" x14ac:dyDescent="0.35">
      <c r="K26" s="284"/>
      <c r="L26" s="284"/>
      <c r="M26" s="284"/>
      <c r="N26" s="284"/>
      <c r="O26" s="284"/>
      <c r="P26" s="284"/>
      <c r="Q26" s="280"/>
      <c r="R26" s="280"/>
      <c r="S26" s="280"/>
      <c r="T26" s="280"/>
    </row>
    <row r="27" spans="1:20" x14ac:dyDescent="0.35">
      <c r="A27" s="42"/>
      <c r="B27" s="42"/>
      <c r="C27" s="42"/>
      <c r="H27" t="s">
        <v>41</v>
      </c>
      <c r="Q27" s="280"/>
      <c r="R27" s="280"/>
      <c r="S27" s="280"/>
      <c r="T27" s="280"/>
    </row>
    <row r="28" spans="1:20" x14ac:dyDescent="0.35">
      <c r="A28" t="s">
        <v>42</v>
      </c>
      <c r="H28" t="s">
        <v>43</v>
      </c>
      <c r="Q28" s="280"/>
      <c r="R28" s="280"/>
      <c r="S28" s="280"/>
      <c r="T28" s="280"/>
    </row>
    <row r="29" spans="1:20" x14ac:dyDescent="0.35">
      <c r="Q29" s="280"/>
      <c r="R29" s="280"/>
      <c r="S29" s="280"/>
      <c r="T29" s="280"/>
    </row>
  </sheetData>
  <mergeCells count="11">
    <mergeCell ref="K4:M4"/>
    <mergeCell ref="N4:P4"/>
    <mergeCell ref="S23:T23"/>
    <mergeCell ref="B4:D4"/>
    <mergeCell ref="E4:G4"/>
    <mergeCell ref="H4:J4"/>
    <mergeCell ref="B21:D21"/>
    <mergeCell ref="E21:G21"/>
    <mergeCell ref="H21:J21"/>
    <mergeCell ref="K21:M21"/>
    <mergeCell ref="N21:P21"/>
  </mergeCells>
  <pageMargins left="0.7" right="0.7" top="0.75" bottom="0.75" header="0.3" footer="0.3"/>
  <pageSetup scale="81" orientation="landscape" horizontalDpi="4294967294"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F37"/>
  <sheetViews>
    <sheetView topLeftCell="A12" zoomScaleNormal="100" workbookViewId="0">
      <selection activeCell="F50" sqref="F50"/>
    </sheetView>
  </sheetViews>
  <sheetFormatPr defaultColWidth="9.1796875" defaultRowHeight="14.5" x14ac:dyDescent="0.35"/>
  <cols>
    <col min="1" max="1" width="58.453125" bestFit="1" customWidth="1"/>
    <col min="2" max="2" width="18.81640625" style="60" customWidth="1"/>
  </cols>
  <sheetData>
    <row r="1" spans="1:2" x14ac:dyDescent="0.35">
      <c r="A1" s="10" t="s">
        <v>44</v>
      </c>
    </row>
    <row r="2" spans="1:2" x14ac:dyDescent="0.35">
      <c r="A2" s="10" t="s">
        <v>167</v>
      </c>
    </row>
    <row r="4" spans="1:2" x14ac:dyDescent="0.35">
      <c r="A4" s="10" t="s">
        <v>8</v>
      </c>
      <c r="B4" s="60" t="s">
        <v>46</v>
      </c>
    </row>
    <row r="5" spans="1:2" ht="15" thickBot="1" x14ac:dyDescent="0.4">
      <c r="A5" t="s">
        <v>47</v>
      </c>
    </row>
    <row r="6" spans="1:2" x14ac:dyDescent="0.35">
      <c r="A6" s="140" t="s">
        <v>48</v>
      </c>
      <c r="B6" s="161"/>
    </row>
    <row r="7" spans="1:2" x14ac:dyDescent="0.35">
      <c r="A7" s="7" t="s">
        <v>49</v>
      </c>
      <c r="B7" s="162"/>
    </row>
    <row r="8" spans="1:2" x14ac:dyDescent="0.35">
      <c r="A8" s="7" t="s">
        <v>50</v>
      </c>
      <c r="B8" s="162"/>
    </row>
    <row r="9" spans="1:2" x14ac:dyDescent="0.35">
      <c r="A9" s="7" t="s">
        <v>168</v>
      </c>
      <c r="B9" s="162"/>
    </row>
    <row r="10" spans="1:2" x14ac:dyDescent="0.35">
      <c r="A10" s="7" t="s">
        <v>51</v>
      </c>
      <c r="B10" s="162"/>
    </row>
    <row r="11" spans="1:2" x14ac:dyDescent="0.35">
      <c r="A11" s="7" t="s">
        <v>52</v>
      </c>
      <c r="B11" s="162"/>
    </row>
    <row r="12" spans="1:2" x14ac:dyDescent="0.35">
      <c r="A12" s="7" t="s">
        <v>53</v>
      </c>
      <c r="B12" s="162"/>
    </row>
    <row r="13" spans="1:2" x14ac:dyDescent="0.35">
      <c r="A13" s="7" t="s">
        <v>54</v>
      </c>
      <c r="B13" s="162"/>
    </row>
    <row r="14" spans="1:2" x14ac:dyDescent="0.35">
      <c r="A14" s="7" t="s">
        <v>55</v>
      </c>
      <c r="B14" s="162"/>
    </row>
    <row r="15" spans="1:2" x14ac:dyDescent="0.35">
      <c r="A15" s="7" t="s">
        <v>56</v>
      </c>
      <c r="B15" s="162"/>
    </row>
    <row r="16" spans="1:2" x14ac:dyDescent="0.35">
      <c r="A16" s="7" t="s">
        <v>57</v>
      </c>
      <c r="B16" s="162"/>
    </row>
    <row r="17" spans="1:2" x14ac:dyDescent="0.35">
      <c r="A17" s="7" t="s">
        <v>58</v>
      </c>
      <c r="B17" s="162"/>
    </row>
    <row r="18" spans="1:2" x14ac:dyDescent="0.35">
      <c r="A18" s="7" t="s">
        <v>59</v>
      </c>
      <c r="B18" s="162"/>
    </row>
    <row r="19" spans="1:2" x14ac:dyDescent="0.35">
      <c r="A19" s="7" t="s">
        <v>60</v>
      </c>
      <c r="B19" s="162"/>
    </row>
    <row r="20" spans="1:2" x14ac:dyDescent="0.35">
      <c r="A20" s="7" t="s">
        <v>61</v>
      </c>
      <c r="B20" s="162"/>
    </row>
    <row r="21" spans="1:2" x14ac:dyDescent="0.35">
      <c r="A21" s="7" t="s">
        <v>62</v>
      </c>
      <c r="B21" s="162"/>
    </row>
    <row r="22" spans="1:2" x14ac:dyDescent="0.35">
      <c r="A22" s="7" t="s">
        <v>63</v>
      </c>
      <c r="B22" s="162"/>
    </row>
    <row r="23" spans="1:2" x14ac:dyDescent="0.35">
      <c r="A23" s="7"/>
      <c r="B23" s="68"/>
    </row>
    <row r="24" spans="1:2" x14ac:dyDescent="0.35">
      <c r="A24" s="7"/>
      <c r="B24" s="68"/>
    </row>
    <row r="25" spans="1:2" x14ac:dyDescent="0.35">
      <c r="A25" s="7"/>
      <c r="B25" s="68"/>
    </row>
    <row r="26" spans="1:2" x14ac:dyDescent="0.35">
      <c r="A26" s="7"/>
      <c r="B26" s="68"/>
    </row>
    <row r="27" spans="1:2" x14ac:dyDescent="0.35">
      <c r="A27" s="7"/>
      <c r="B27" s="68"/>
    </row>
    <row r="28" spans="1:2" x14ac:dyDescent="0.35">
      <c r="A28" s="7"/>
      <c r="B28" s="68"/>
    </row>
    <row r="29" spans="1:2" x14ac:dyDescent="0.35">
      <c r="A29" s="7" t="s">
        <v>8</v>
      </c>
      <c r="B29" s="68"/>
    </row>
    <row r="30" spans="1:2" ht="15" thickBot="1" x14ac:dyDescent="0.4">
      <c r="A30" s="69" t="s">
        <v>169</v>
      </c>
      <c r="B30" s="70">
        <f>SUM(B5:B29)</f>
        <v>0</v>
      </c>
    </row>
    <row r="32" spans="1:2" x14ac:dyDescent="0.35">
      <c r="A32" t="s">
        <v>8</v>
      </c>
    </row>
    <row r="33" spans="1:6" x14ac:dyDescent="0.35">
      <c r="A33" s="42"/>
      <c r="B33"/>
      <c r="C33" s="246" t="s">
        <v>65</v>
      </c>
      <c r="D33" s="246"/>
      <c r="E33" s="246"/>
      <c r="F33" s="246"/>
    </row>
    <row r="34" spans="1:6" x14ac:dyDescent="0.35">
      <c r="A34" t="s">
        <v>42</v>
      </c>
      <c r="B34"/>
      <c r="C34" s="246" t="s">
        <v>43</v>
      </c>
      <c r="D34" s="246"/>
      <c r="E34" s="246"/>
      <c r="F34" s="246"/>
    </row>
    <row r="35" spans="1:6" x14ac:dyDescent="0.35">
      <c r="B35"/>
    </row>
    <row r="36" spans="1:6" x14ac:dyDescent="0.35">
      <c r="B36"/>
    </row>
    <row r="37" spans="1:6" x14ac:dyDescent="0.35">
      <c r="B37"/>
    </row>
  </sheetData>
  <mergeCells count="2">
    <mergeCell ref="C33:F33"/>
    <mergeCell ref="C34:F34"/>
  </mergeCells>
  <pageMargins left="0.7" right="0.7" top="0.75" bottom="0.75" header="0.3" footer="0.3"/>
  <pageSetup scale="7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H30"/>
  <sheetViews>
    <sheetView zoomScaleNormal="100" workbookViewId="0">
      <selection activeCell="B18" sqref="B18"/>
    </sheetView>
  </sheetViews>
  <sheetFormatPr defaultRowHeight="14.5" x14ac:dyDescent="0.35"/>
  <cols>
    <col min="2" max="2" width="23.81640625" bestFit="1" customWidth="1"/>
    <col min="8" max="8" width="4.81640625" customWidth="1"/>
  </cols>
  <sheetData>
    <row r="2" spans="1:8" ht="23.25" customHeight="1" x14ac:dyDescent="0.35">
      <c r="A2" s="227" t="s">
        <v>0</v>
      </c>
      <c r="B2" s="227"/>
      <c r="C2" s="227"/>
      <c r="D2" s="227"/>
      <c r="E2" s="227"/>
      <c r="F2" s="227"/>
      <c r="G2" s="227"/>
      <c r="H2" s="227"/>
    </row>
    <row r="4" spans="1:8" x14ac:dyDescent="0.35">
      <c r="A4" s="37">
        <v>1</v>
      </c>
      <c r="B4" t="s">
        <v>1</v>
      </c>
    </row>
    <row r="5" spans="1:8" x14ac:dyDescent="0.35">
      <c r="B5" s="1"/>
      <c r="C5" s="1" t="s">
        <v>2</v>
      </c>
      <c r="D5" s="75" t="s">
        <v>3</v>
      </c>
      <c r="E5" s="75" t="s">
        <v>4</v>
      </c>
      <c r="F5" s="75" t="s">
        <v>5</v>
      </c>
      <c r="G5" s="75" t="s">
        <v>6</v>
      </c>
    </row>
    <row r="6" spans="1:8" x14ac:dyDescent="0.35">
      <c r="B6" s="76" t="s">
        <v>7</v>
      </c>
      <c r="C6" s="77"/>
      <c r="D6" s="77"/>
      <c r="E6" s="77"/>
      <c r="F6" s="77"/>
      <c r="G6" s="77"/>
    </row>
    <row r="7" spans="1:8" x14ac:dyDescent="0.35">
      <c r="B7" t="s">
        <v>8</v>
      </c>
      <c r="C7" s="78">
        <v>95709.388249999989</v>
      </c>
      <c r="D7" s="78">
        <v>95709.388249999989</v>
      </c>
      <c r="E7" s="78">
        <v>119000.85575000002</v>
      </c>
      <c r="F7" s="78">
        <v>119000.85575000002</v>
      </c>
      <c r="G7" s="78">
        <v>119000.85575000002</v>
      </c>
    </row>
    <row r="8" spans="1:8" x14ac:dyDescent="0.35">
      <c r="B8" s="76" t="s">
        <v>9</v>
      </c>
      <c r="C8" s="77"/>
      <c r="D8" s="77"/>
      <c r="E8" s="77"/>
      <c r="F8" s="77"/>
      <c r="G8" s="77"/>
    </row>
    <row r="9" spans="1:8" x14ac:dyDescent="0.35">
      <c r="B9" t="s">
        <v>8</v>
      </c>
      <c r="C9" s="78">
        <v>30871.270833333332</v>
      </c>
      <c r="D9" s="78">
        <v>30871.270833333332</v>
      </c>
      <c r="E9" s="78">
        <v>30871.270833333332</v>
      </c>
      <c r="F9" s="78">
        <v>30871.270833333332</v>
      </c>
      <c r="G9" s="78">
        <v>30871.270833333332</v>
      </c>
    </row>
    <row r="10" spans="1:8" x14ac:dyDescent="0.35">
      <c r="B10" s="76" t="s">
        <v>10</v>
      </c>
      <c r="C10" s="77"/>
      <c r="D10" s="77"/>
      <c r="E10" s="77"/>
      <c r="F10" s="77"/>
      <c r="G10" s="77"/>
    </row>
    <row r="11" spans="1:8" x14ac:dyDescent="0.35">
      <c r="B11" t="s">
        <v>8</v>
      </c>
      <c r="C11" s="78">
        <v>14336.66666666665</v>
      </c>
      <c r="D11" s="78">
        <v>14336.66666666665</v>
      </c>
      <c r="E11" s="78">
        <v>14336.66666666665</v>
      </c>
      <c r="F11" s="78">
        <v>14336.66666666665</v>
      </c>
      <c r="G11" s="78">
        <v>14337.666666666601</v>
      </c>
    </row>
    <row r="12" spans="1:8" x14ac:dyDescent="0.35">
      <c r="B12" s="76" t="s">
        <v>11</v>
      </c>
      <c r="C12" s="77"/>
      <c r="D12" s="77"/>
      <c r="E12" s="77"/>
      <c r="F12" s="77"/>
      <c r="G12" s="77"/>
    </row>
    <row r="13" spans="1:8" x14ac:dyDescent="0.35">
      <c r="B13" t="s">
        <v>8</v>
      </c>
      <c r="C13" s="78">
        <v>23460</v>
      </c>
      <c r="D13" s="78">
        <v>23929.200000000001</v>
      </c>
      <c r="E13" s="78">
        <v>24407.784</v>
      </c>
      <c r="F13" s="78">
        <v>24895.939679999999</v>
      </c>
      <c r="G13" s="78">
        <v>25393.858473600001</v>
      </c>
    </row>
    <row r="15" spans="1:8" x14ac:dyDescent="0.35">
      <c r="B15" t="s">
        <v>12</v>
      </c>
      <c r="C15" s="1" t="s">
        <v>2</v>
      </c>
      <c r="D15" s="75" t="s">
        <v>3</v>
      </c>
      <c r="E15" s="75" t="s">
        <v>4</v>
      </c>
      <c r="F15" s="75" t="s">
        <v>5</v>
      </c>
      <c r="G15" s="75" t="s">
        <v>6</v>
      </c>
    </row>
    <row r="16" spans="1:8" x14ac:dyDescent="0.35">
      <c r="C16" s="80">
        <v>59357</v>
      </c>
      <c r="D16" s="80">
        <v>59357</v>
      </c>
      <c r="E16" s="80">
        <v>59357</v>
      </c>
      <c r="F16" s="80">
        <v>59357</v>
      </c>
      <c r="G16" s="80">
        <v>59357</v>
      </c>
    </row>
    <row r="18" spans="1:7" x14ac:dyDescent="0.35">
      <c r="A18" s="37">
        <v>2</v>
      </c>
      <c r="B18" t="s">
        <v>13</v>
      </c>
    </row>
    <row r="19" spans="1:7" x14ac:dyDescent="0.35">
      <c r="A19" s="37"/>
      <c r="B19" s="1"/>
      <c r="C19" s="1" t="s">
        <v>2</v>
      </c>
      <c r="D19" s="75" t="s">
        <v>3</v>
      </c>
      <c r="E19" s="75" t="s">
        <v>4</v>
      </c>
      <c r="F19" s="75" t="s">
        <v>5</v>
      </c>
      <c r="G19" s="75" t="s">
        <v>6</v>
      </c>
    </row>
    <row r="20" spans="1:7" x14ac:dyDescent="0.35">
      <c r="A20" s="37"/>
      <c r="B20" s="76" t="s">
        <v>7</v>
      </c>
      <c r="C20" s="77"/>
      <c r="D20" s="77"/>
      <c r="E20" s="77"/>
      <c r="F20" s="77"/>
      <c r="G20" s="77"/>
    </row>
    <row r="21" spans="1:7" x14ac:dyDescent="0.35">
      <c r="A21" s="37"/>
      <c r="B21" t="s">
        <v>8</v>
      </c>
      <c r="C21" s="78">
        <v>95709.388249999989</v>
      </c>
      <c r="D21" s="78">
        <v>95709.388249999989</v>
      </c>
      <c r="E21" s="78">
        <v>138686.16475000003</v>
      </c>
      <c r="F21" s="78">
        <v>138686.16475000003</v>
      </c>
      <c r="G21" s="78">
        <v>179822.46975000005</v>
      </c>
    </row>
    <row r="22" spans="1:7" x14ac:dyDescent="0.35">
      <c r="A22" s="37"/>
      <c r="B22" s="76" t="s">
        <v>9</v>
      </c>
      <c r="C22" s="77"/>
      <c r="D22" s="77"/>
      <c r="E22" s="77"/>
      <c r="F22" s="77"/>
      <c r="G22" s="77"/>
    </row>
    <row r="23" spans="1:7" x14ac:dyDescent="0.35">
      <c r="A23" s="37"/>
      <c r="B23" t="s">
        <v>8</v>
      </c>
      <c r="C23" s="78">
        <v>30871.270833333332</v>
      </c>
      <c r="D23" s="78">
        <v>30871.270833333332</v>
      </c>
      <c r="E23" s="78">
        <v>30871.270833333332</v>
      </c>
      <c r="F23" s="78">
        <v>44775.729166666672</v>
      </c>
      <c r="G23" s="78">
        <v>50109.812500000007</v>
      </c>
    </row>
    <row r="24" spans="1:7" x14ac:dyDescent="0.35">
      <c r="A24" s="37"/>
      <c r="B24" s="76" t="s">
        <v>10</v>
      </c>
      <c r="C24" s="77"/>
      <c r="D24" s="77"/>
      <c r="E24" s="77"/>
      <c r="F24" s="77"/>
      <c r="G24" s="77"/>
    </row>
    <row r="25" spans="1:7" x14ac:dyDescent="0.35">
      <c r="A25" s="37"/>
      <c r="B25" t="s">
        <v>8</v>
      </c>
      <c r="C25" s="78">
        <v>14336.66666666665</v>
      </c>
      <c r="D25" s="78">
        <v>14336.66666666665</v>
      </c>
      <c r="E25" s="78">
        <v>14336.66666666665</v>
      </c>
      <c r="F25" s="78">
        <v>14336.66666666665</v>
      </c>
      <c r="G25" s="78">
        <v>29086.416666666584</v>
      </c>
    </row>
    <row r="26" spans="1:7" x14ac:dyDescent="0.35">
      <c r="A26" s="37"/>
      <c r="B26" s="76" t="s">
        <v>11</v>
      </c>
      <c r="C26" s="77"/>
      <c r="D26" s="77"/>
      <c r="E26" s="77"/>
      <c r="F26" s="77"/>
      <c r="G26" s="77"/>
    </row>
    <row r="27" spans="1:7" x14ac:dyDescent="0.35">
      <c r="A27" s="37"/>
      <c r="B27" t="s">
        <v>8</v>
      </c>
      <c r="C27" s="78">
        <v>24150</v>
      </c>
      <c r="D27" s="78">
        <v>24905.322220917496</v>
      </c>
      <c r="E27" s="78">
        <v>27935.30157268927</v>
      </c>
      <c r="F27" s="78">
        <v>31333.9079508744</v>
      </c>
      <c r="G27" s="78">
        <v>35145.98848768945</v>
      </c>
    </row>
    <row r="28" spans="1:7" x14ac:dyDescent="0.35">
      <c r="A28" s="37"/>
    </row>
    <row r="29" spans="1:7" x14ac:dyDescent="0.35">
      <c r="A29" s="37"/>
      <c r="B29" t="s">
        <v>14</v>
      </c>
      <c r="C29" s="1" t="s">
        <v>2</v>
      </c>
      <c r="D29" s="75" t="s">
        <v>3</v>
      </c>
      <c r="E29" s="75" t="s">
        <v>4</v>
      </c>
      <c r="F29" s="75" t="s">
        <v>5</v>
      </c>
      <c r="G29" s="75" t="s">
        <v>6</v>
      </c>
    </row>
    <row r="30" spans="1:7" x14ac:dyDescent="0.35">
      <c r="A30" s="37"/>
      <c r="C30" s="79">
        <v>59357</v>
      </c>
      <c r="D30" s="79">
        <v>59357</v>
      </c>
      <c r="E30" s="79">
        <v>59357</v>
      </c>
      <c r="F30" s="79">
        <v>59357</v>
      </c>
      <c r="G30" s="79">
        <v>59357</v>
      </c>
    </row>
  </sheetData>
  <mergeCells count="1">
    <mergeCell ref="A2:H2"/>
  </mergeCells>
  <pageMargins left="0.7" right="0.7" top="0.75" bottom="0.75" header="0.3" footer="0.3"/>
  <pageSetup scale="56" orientation="portrait" horizontalDpi="1200" verticalDpi="1200"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P31"/>
  <sheetViews>
    <sheetView topLeftCell="A9" zoomScaleNormal="100" workbookViewId="0">
      <selection activeCell="L34" sqref="L34"/>
    </sheetView>
  </sheetViews>
  <sheetFormatPr defaultColWidth="18" defaultRowHeight="14.5" x14ac:dyDescent="0.35"/>
  <cols>
    <col min="1" max="1" width="58.81640625" customWidth="1"/>
    <col min="2" max="4" width="18" customWidth="1"/>
    <col min="6" max="6" width="18" customWidth="1"/>
  </cols>
  <sheetData>
    <row r="1" spans="1:16" x14ac:dyDescent="0.35">
      <c r="A1" s="10" t="s">
        <v>44</v>
      </c>
    </row>
    <row r="2" spans="1:16" x14ac:dyDescent="0.35">
      <c r="A2" s="10" t="s">
        <v>242</v>
      </c>
    </row>
    <row r="3" spans="1:16" ht="15" thickBot="1" x14ac:dyDescent="0.4"/>
    <row r="4" spans="1:16" x14ac:dyDescent="0.35">
      <c r="A4" s="168" t="s">
        <v>67</v>
      </c>
      <c r="B4" s="248" t="s">
        <v>17</v>
      </c>
      <c r="C4" s="247"/>
      <c r="D4" s="249"/>
      <c r="E4" s="247" t="s">
        <v>18</v>
      </c>
      <c r="F4" s="247"/>
      <c r="G4" s="247"/>
      <c r="H4" s="248" t="s">
        <v>19</v>
      </c>
      <c r="I4" s="247"/>
      <c r="J4" s="247"/>
      <c r="K4" s="248" t="s">
        <v>20</v>
      </c>
      <c r="L4" s="247"/>
      <c r="M4" s="247"/>
      <c r="N4" s="248" t="s">
        <v>21</v>
      </c>
      <c r="O4" s="247"/>
      <c r="P4" s="249"/>
    </row>
    <row r="5" spans="1:16" x14ac:dyDescent="0.35">
      <c r="A5" s="169"/>
      <c r="B5" s="97" t="s">
        <v>22</v>
      </c>
      <c r="C5" s="61" t="s">
        <v>23</v>
      </c>
      <c r="D5" s="98" t="s">
        <v>24</v>
      </c>
      <c r="E5" s="108" t="s">
        <v>22</v>
      </c>
      <c r="F5" s="61" t="s">
        <v>23</v>
      </c>
      <c r="G5" s="61" t="s">
        <v>24</v>
      </c>
      <c r="H5" s="97" t="s">
        <v>22</v>
      </c>
      <c r="I5" s="61" t="s">
        <v>23</v>
      </c>
      <c r="J5" s="61" t="s">
        <v>24</v>
      </c>
      <c r="K5" s="97" t="s">
        <v>22</v>
      </c>
      <c r="L5" s="61" t="s">
        <v>23</v>
      </c>
      <c r="M5" s="61" t="s">
        <v>24</v>
      </c>
      <c r="N5" s="97" t="s">
        <v>22</v>
      </c>
      <c r="O5" s="61" t="s">
        <v>23</v>
      </c>
      <c r="P5" s="98" t="s">
        <v>24</v>
      </c>
    </row>
    <row r="6" spans="1:16" x14ac:dyDescent="0.35">
      <c r="A6" s="170" t="s">
        <v>68</v>
      </c>
      <c r="B6" s="163"/>
      <c r="C6" s="164"/>
      <c r="D6" s="165"/>
      <c r="E6" s="166"/>
      <c r="F6" s="164"/>
      <c r="G6" s="164"/>
      <c r="H6" s="163"/>
      <c r="I6" s="164"/>
      <c r="J6" s="164"/>
      <c r="K6" s="163"/>
      <c r="L6" s="164"/>
      <c r="M6" s="164"/>
      <c r="N6" s="163"/>
      <c r="O6" s="164"/>
      <c r="P6" s="165"/>
    </row>
    <row r="7" spans="1:16" x14ac:dyDescent="0.35">
      <c r="A7" s="170" t="s">
        <v>69</v>
      </c>
      <c r="B7" s="163"/>
      <c r="C7" s="164"/>
      <c r="D7" s="165"/>
      <c r="E7" s="166"/>
      <c r="F7" s="164"/>
      <c r="G7" s="164"/>
      <c r="H7" s="163"/>
      <c r="I7" s="164"/>
      <c r="J7" s="164"/>
      <c r="K7" s="163"/>
      <c r="L7" s="164"/>
      <c r="M7" s="164"/>
      <c r="N7" s="163"/>
      <c r="O7" s="164"/>
      <c r="P7" s="165"/>
    </row>
    <row r="8" spans="1:16" x14ac:dyDescent="0.35">
      <c r="A8" s="170" t="s">
        <v>70</v>
      </c>
      <c r="B8" s="163"/>
      <c r="C8" s="164"/>
      <c r="D8" s="165"/>
      <c r="E8" s="166"/>
      <c r="F8" s="164"/>
      <c r="G8" s="164"/>
      <c r="H8" s="163"/>
      <c r="I8" s="164"/>
      <c r="J8" s="164"/>
      <c r="K8" s="163"/>
      <c r="L8" s="164"/>
      <c r="M8" s="164"/>
      <c r="N8" s="163"/>
      <c r="O8" s="164"/>
      <c r="P8" s="165"/>
    </row>
    <row r="9" spans="1:16" x14ac:dyDescent="0.35">
      <c r="A9" s="170" t="s">
        <v>72</v>
      </c>
      <c r="B9" s="163"/>
      <c r="C9" s="164"/>
      <c r="D9" s="165"/>
      <c r="E9" s="166"/>
      <c r="F9" s="164"/>
      <c r="G9" s="164"/>
      <c r="H9" s="163"/>
      <c r="I9" s="164"/>
      <c r="J9" s="164"/>
      <c r="K9" s="163"/>
      <c r="L9" s="164"/>
      <c r="M9" s="164"/>
      <c r="N9" s="163"/>
      <c r="O9" s="164"/>
      <c r="P9" s="165"/>
    </row>
    <row r="10" spans="1:16" x14ac:dyDescent="0.35">
      <c r="A10" s="170" t="s">
        <v>74</v>
      </c>
      <c r="B10" s="163"/>
      <c r="C10" s="164"/>
      <c r="D10" s="165"/>
      <c r="E10" s="166"/>
      <c r="F10" s="164"/>
      <c r="G10" s="164"/>
      <c r="H10" s="163"/>
      <c r="I10" s="164"/>
      <c r="J10" s="164"/>
      <c r="K10" s="163"/>
      <c r="L10" s="164"/>
      <c r="M10" s="164"/>
      <c r="N10" s="163"/>
      <c r="O10" s="164"/>
      <c r="P10" s="165"/>
    </row>
    <row r="11" spans="1:16" x14ac:dyDescent="0.35">
      <c r="A11" s="170" t="s">
        <v>75</v>
      </c>
      <c r="B11" s="163"/>
      <c r="C11" s="164"/>
      <c r="D11" s="165"/>
      <c r="E11" s="166"/>
      <c r="F11" s="164"/>
      <c r="G11" s="164"/>
      <c r="H11" s="163"/>
      <c r="I11" s="164"/>
      <c r="J11" s="164"/>
      <c r="K11" s="163"/>
      <c r="L11" s="164"/>
      <c r="M11" s="164"/>
      <c r="N11" s="163"/>
      <c r="O11" s="164"/>
      <c r="P11" s="165"/>
    </row>
    <row r="12" spans="1:16" x14ac:dyDescent="0.35">
      <c r="A12" s="170" t="s">
        <v>76</v>
      </c>
      <c r="B12" s="163"/>
      <c r="C12" s="164"/>
      <c r="D12" s="165"/>
      <c r="E12" s="166"/>
      <c r="F12" s="164"/>
      <c r="G12" s="164"/>
      <c r="H12" s="163"/>
      <c r="I12" s="164"/>
      <c r="J12" s="164"/>
      <c r="K12" s="163"/>
      <c r="L12" s="164"/>
      <c r="M12" s="164"/>
      <c r="N12" s="163"/>
      <c r="O12" s="164"/>
      <c r="P12" s="165"/>
    </row>
    <row r="13" spans="1:16" x14ac:dyDescent="0.35">
      <c r="A13" s="170" t="s">
        <v>77</v>
      </c>
      <c r="B13" s="163"/>
      <c r="C13" s="164"/>
      <c r="D13" s="165"/>
      <c r="E13" s="166"/>
      <c r="F13" s="164"/>
      <c r="G13" s="164"/>
      <c r="H13" s="163"/>
      <c r="I13" s="164"/>
      <c r="J13" s="164"/>
      <c r="K13" s="163"/>
      <c r="L13" s="164"/>
      <c r="M13" s="164"/>
      <c r="N13" s="163"/>
      <c r="O13" s="164"/>
      <c r="P13" s="165"/>
    </row>
    <row r="14" spans="1:16" x14ac:dyDescent="0.35">
      <c r="A14" s="170" t="s">
        <v>78</v>
      </c>
      <c r="B14" s="163"/>
      <c r="C14" s="164"/>
      <c r="D14" s="165"/>
      <c r="E14" s="166"/>
      <c r="F14" s="164"/>
      <c r="G14" s="164"/>
      <c r="H14" s="163"/>
      <c r="I14" s="164"/>
      <c r="J14" s="164"/>
      <c r="K14" s="163"/>
      <c r="L14" s="164"/>
      <c r="M14" s="164"/>
      <c r="N14" s="163"/>
      <c r="O14" s="164"/>
      <c r="P14" s="165"/>
    </row>
    <row r="15" spans="1:16" x14ac:dyDescent="0.35">
      <c r="A15" s="171" t="s">
        <v>170</v>
      </c>
      <c r="B15" s="163"/>
      <c r="C15" s="164"/>
      <c r="D15" s="165"/>
      <c r="E15" s="166"/>
      <c r="F15" s="164"/>
      <c r="G15" s="164"/>
      <c r="H15" s="163"/>
      <c r="I15" s="164"/>
      <c r="J15" s="164"/>
      <c r="K15" s="163"/>
      <c r="L15" s="164"/>
      <c r="M15" s="164"/>
      <c r="N15" s="163"/>
      <c r="O15" s="164"/>
      <c r="P15" s="165"/>
    </row>
    <row r="16" spans="1:16" x14ac:dyDescent="0.35">
      <c r="A16" s="170" t="s">
        <v>171</v>
      </c>
      <c r="B16" s="163"/>
      <c r="C16" s="164"/>
      <c r="D16" s="165"/>
      <c r="E16" s="166"/>
      <c r="F16" s="164"/>
      <c r="G16" s="164"/>
      <c r="H16" s="163"/>
      <c r="I16" s="164"/>
      <c r="J16" s="164"/>
      <c r="K16" s="163"/>
      <c r="L16" s="164"/>
      <c r="M16" s="164"/>
      <c r="N16" s="163"/>
      <c r="O16" s="164"/>
      <c r="P16" s="165"/>
    </row>
    <row r="17" spans="1:16" x14ac:dyDescent="0.35">
      <c r="A17" s="170" t="s">
        <v>172</v>
      </c>
      <c r="B17" s="163"/>
      <c r="C17" s="164"/>
      <c r="D17" s="165"/>
      <c r="E17" s="166"/>
      <c r="F17" s="164"/>
      <c r="G17" s="164"/>
      <c r="H17" s="163"/>
      <c r="I17" s="164"/>
      <c r="J17" s="164"/>
      <c r="K17" s="163"/>
      <c r="L17" s="164"/>
      <c r="M17" s="164"/>
      <c r="N17" s="163"/>
      <c r="O17" s="164"/>
      <c r="P17" s="165"/>
    </row>
    <row r="18" spans="1:16" x14ac:dyDescent="0.35">
      <c r="A18" s="170"/>
      <c r="B18" s="84"/>
      <c r="C18" s="13"/>
      <c r="D18" s="14"/>
      <c r="E18" s="90"/>
      <c r="F18" s="13"/>
      <c r="G18" s="13"/>
      <c r="H18" s="84"/>
      <c r="I18" s="13"/>
      <c r="J18" s="13"/>
      <c r="K18" s="84"/>
      <c r="L18" s="13"/>
      <c r="M18" s="13"/>
      <c r="N18" s="84"/>
      <c r="O18" s="13"/>
      <c r="P18" s="14"/>
    </row>
    <row r="19" spans="1:16" x14ac:dyDescent="0.35">
      <c r="A19" s="170"/>
      <c r="B19" s="84"/>
      <c r="C19" s="13"/>
      <c r="D19" s="14"/>
      <c r="E19" s="90"/>
      <c r="F19" s="13"/>
      <c r="G19" s="13"/>
      <c r="H19" s="84"/>
      <c r="I19" s="13"/>
      <c r="J19" s="13"/>
      <c r="K19" s="84"/>
      <c r="L19" s="13"/>
      <c r="M19" s="13"/>
      <c r="N19" s="84"/>
      <c r="O19" s="13"/>
      <c r="P19" s="14"/>
    </row>
    <row r="20" spans="1:16" x14ac:dyDescent="0.35">
      <c r="A20" s="172"/>
      <c r="B20" s="84"/>
      <c r="C20" s="13"/>
      <c r="D20" s="14"/>
      <c r="E20" s="90"/>
      <c r="F20" s="13"/>
      <c r="G20" s="13"/>
      <c r="H20" s="84"/>
      <c r="I20" s="13"/>
      <c r="J20" s="13"/>
      <c r="K20" s="84"/>
      <c r="L20" s="13"/>
      <c r="M20" s="13"/>
      <c r="N20" s="84"/>
      <c r="O20" s="13"/>
      <c r="P20" s="14"/>
    </row>
    <row r="21" spans="1:16" x14ac:dyDescent="0.35">
      <c r="A21" s="172"/>
      <c r="B21" s="84"/>
      <c r="C21" s="13"/>
      <c r="D21" s="14"/>
      <c r="E21" s="90"/>
      <c r="F21" s="13"/>
      <c r="G21" s="13"/>
      <c r="H21" s="84"/>
      <c r="I21" s="13"/>
      <c r="J21" s="13"/>
      <c r="K21" s="84"/>
      <c r="L21" s="13"/>
      <c r="M21" s="13"/>
      <c r="N21" s="84"/>
      <c r="O21" s="13"/>
      <c r="P21" s="14"/>
    </row>
    <row r="22" spans="1:16" x14ac:dyDescent="0.35">
      <c r="A22" s="170"/>
      <c r="B22" s="84"/>
      <c r="C22" s="13"/>
      <c r="D22" s="14"/>
      <c r="E22" s="90"/>
      <c r="F22" s="13"/>
      <c r="G22" s="13"/>
      <c r="H22" s="84"/>
      <c r="I22" s="13"/>
      <c r="J22" s="13"/>
      <c r="K22" s="84"/>
      <c r="L22" s="13"/>
      <c r="M22" s="13"/>
      <c r="N22" s="84"/>
      <c r="O22" s="13"/>
      <c r="P22" s="14"/>
    </row>
    <row r="23" spans="1:16" x14ac:dyDescent="0.35">
      <c r="A23" s="170"/>
      <c r="B23" s="84"/>
      <c r="C23" s="13"/>
      <c r="D23" s="14"/>
      <c r="E23" s="90"/>
      <c r="F23" s="13"/>
      <c r="G23" s="13"/>
      <c r="H23" s="84"/>
      <c r="I23" s="13"/>
      <c r="J23" s="13"/>
      <c r="K23" s="84"/>
      <c r="L23" s="13"/>
      <c r="M23" s="13"/>
      <c r="N23" s="84"/>
      <c r="O23" s="13"/>
      <c r="P23" s="14"/>
    </row>
    <row r="24" spans="1:16" x14ac:dyDescent="0.35">
      <c r="A24" s="172"/>
      <c r="B24" s="84"/>
      <c r="C24" s="13"/>
      <c r="D24" s="14"/>
      <c r="E24" s="90"/>
      <c r="F24" s="13"/>
      <c r="G24" s="13"/>
      <c r="H24" s="84"/>
      <c r="I24" s="13"/>
      <c r="J24" s="13"/>
      <c r="K24" s="84"/>
      <c r="L24" s="13"/>
      <c r="M24" s="13"/>
      <c r="N24" s="84"/>
      <c r="O24" s="13"/>
      <c r="P24" s="14"/>
    </row>
    <row r="25" spans="1:16" x14ac:dyDescent="0.35">
      <c r="A25" s="170" t="s">
        <v>173</v>
      </c>
      <c r="B25" s="163"/>
      <c r="C25" s="164"/>
      <c r="D25" s="165"/>
      <c r="E25" s="166"/>
      <c r="F25" s="164"/>
      <c r="G25" s="164"/>
      <c r="H25" s="163"/>
      <c r="I25" s="164"/>
      <c r="J25" s="164"/>
      <c r="K25" s="163"/>
      <c r="L25" s="164"/>
      <c r="M25" s="164"/>
      <c r="N25" s="163"/>
      <c r="O25" s="164"/>
      <c r="P25" s="165"/>
    </row>
    <row r="26" spans="1:16" ht="15" thickBot="1" x14ac:dyDescent="0.4">
      <c r="A26" s="173" t="s">
        <v>169</v>
      </c>
      <c r="B26" s="101">
        <f>SUM(B6:B25)</f>
        <v>0</v>
      </c>
      <c r="C26" s="15">
        <f t="shared" ref="C26:N26" si="0">SUM(C6:C25)</f>
        <v>0</v>
      </c>
      <c r="D26" s="16">
        <f t="shared" si="0"/>
        <v>0</v>
      </c>
      <c r="E26" s="135">
        <f t="shared" si="0"/>
        <v>0</v>
      </c>
      <c r="F26" s="15">
        <f t="shared" si="0"/>
        <v>0</v>
      </c>
      <c r="G26" s="15">
        <f t="shared" si="0"/>
        <v>0</v>
      </c>
      <c r="H26" s="101">
        <f t="shared" si="0"/>
        <v>0</v>
      </c>
      <c r="I26" s="15">
        <f t="shared" si="0"/>
        <v>0</v>
      </c>
      <c r="J26" s="15">
        <f t="shared" si="0"/>
        <v>0</v>
      </c>
      <c r="K26" s="101">
        <f t="shared" si="0"/>
        <v>0</v>
      </c>
      <c r="L26" s="15">
        <f t="shared" si="0"/>
        <v>0</v>
      </c>
      <c r="M26" s="15">
        <f t="shared" si="0"/>
        <v>0</v>
      </c>
      <c r="N26" s="101">
        <f t="shared" si="0"/>
        <v>0</v>
      </c>
      <c r="O26" s="15">
        <f t="shared" ref="O26:P26" si="1">SUM(O6:O25)</f>
        <v>0</v>
      </c>
      <c r="P26" s="16">
        <f t="shared" si="1"/>
        <v>0</v>
      </c>
    </row>
    <row r="30" spans="1:16" x14ac:dyDescent="0.35">
      <c r="A30" s="42"/>
      <c r="C30" s="250" t="s">
        <v>107</v>
      </c>
      <c r="D30" s="250"/>
    </row>
    <row r="31" spans="1:16" x14ac:dyDescent="0.35">
      <c r="A31" t="s">
        <v>42</v>
      </c>
      <c r="C31" s="250" t="s">
        <v>43</v>
      </c>
      <c r="D31" s="250"/>
    </row>
  </sheetData>
  <mergeCells count="7">
    <mergeCell ref="K4:M4"/>
    <mergeCell ref="N4:P4"/>
    <mergeCell ref="C30:D30"/>
    <mergeCell ref="C31:D31"/>
    <mergeCell ref="B4:D4"/>
    <mergeCell ref="E4:G4"/>
    <mergeCell ref="H4:J4"/>
  </mergeCells>
  <pageMargins left="0.7" right="0.7" top="0.75" bottom="0.75" header="0.3" footer="0.3"/>
  <pageSetup scale="82" orientation="landscape" horizontalDpi="4294967294"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P26"/>
  <sheetViews>
    <sheetView topLeftCell="A9" zoomScaleNormal="100" workbookViewId="0">
      <selection activeCell="N4" sqref="N4:P21"/>
    </sheetView>
  </sheetViews>
  <sheetFormatPr defaultColWidth="18" defaultRowHeight="14.5" x14ac:dyDescent="0.35"/>
  <cols>
    <col min="1" max="1" width="64" customWidth="1"/>
    <col min="2" max="4" width="18" customWidth="1"/>
  </cols>
  <sheetData>
    <row r="1" spans="1:16" x14ac:dyDescent="0.35">
      <c r="A1" s="10" t="s">
        <v>44</v>
      </c>
    </row>
    <row r="2" spans="1:16" x14ac:dyDescent="0.35">
      <c r="A2" s="10" t="s">
        <v>243</v>
      </c>
    </row>
    <row r="3" spans="1:16" ht="15" thickBot="1" x14ac:dyDescent="0.4"/>
    <row r="4" spans="1:16" x14ac:dyDescent="0.35">
      <c r="A4" s="85" t="s">
        <v>67</v>
      </c>
      <c r="B4" s="248" t="s">
        <v>17</v>
      </c>
      <c r="C4" s="247"/>
      <c r="D4" s="249"/>
      <c r="E4" s="248" t="s">
        <v>18</v>
      </c>
      <c r="F4" s="247"/>
      <c r="G4" s="249"/>
      <c r="H4" s="248" t="s">
        <v>19</v>
      </c>
      <c r="I4" s="247"/>
      <c r="J4" s="249"/>
      <c r="K4" s="248" t="s">
        <v>20</v>
      </c>
      <c r="L4" s="247"/>
      <c r="M4" s="249"/>
      <c r="N4" s="248" t="s">
        <v>21</v>
      </c>
      <c r="O4" s="247"/>
      <c r="P4" s="249"/>
    </row>
    <row r="5" spans="1:16" x14ac:dyDescent="0.35">
      <c r="A5" s="86"/>
      <c r="B5" s="97" t="s">
        <v>22</v>
      </c>
      <c r="C5" s="61" t="s">
        <v>23</v>
      </c>
      <c r="D5" s="98" t="s">
        <v>24</v>
      </c>
      <c r="E5" s="97" t="s">
        <v>22</v>
      </c>
      <c r="F5" s="61" t="s">
        <v>23</v>
      </c>
      <c r="G5" s="98" t="s">
        <v>24</v>
      </c>
      <c r="H5" s="97" t="s">
        <v>22</v>
      </c>
      <c r="I5" s="61" t="s">
        <v>23</v>
      </c>
      <c r="J5" s="98" t="s">
        <v>24</v>
      </c>
      <c r="K5" s="97" t="s">
        <v>22</v>
      </c>
      <c r="L5" s="61" t="s">
        <v>23</v>
      </c>
      <c r="M5" s="98" t="s">
        <v>24</v>
      </c>
      <c r="N5" s="97" t="s">
        <v>22</v>
      </c>
      <c r="O5" s="61" t="s">
        <v>23</v>
      </c>
      <c r="P5" s="98" t="s">
        <v>24</v>
      </c>
    </row>
    <row r="6" spans="1:16" x14ac:dyDescent="0.35">
      <c r="A6" s="87" t="s">
        <v>68</v>
      </c>
      <c r="B6" s="163"/>
      <c r="C6" s="164"/>
      <c r="D6" s="165"/>
      <c r="E6" s="163"/>
      <c r="F6" s="164"/>
      <c r="G6" s="165"/>
      <c r="H6" s="163"/>
      <c r="I6" s="164"/>
      <c r="J6" s="165"/>
      <c r="K6" s="163"/>
      <c r="L6" s="164"/>
      <c r="M6" s="165"/>
      <c r="N6" s="163"/>
      <c r="O6" s="164"/>
      <c r="P6" s="165"/>
    </row>
    <row r="7" spans="1:16" x14ac:dyDescent="0.35">
      <c r="A7" s="87" t="s">
        <v>84</v>
      </c>
      <c r="B7" s="163"/>
      <c r="C7" s="164"/>
      <c r="D7" s="165"/>
      <c r="E7" s="163"/>
      <c r="F7" s="164"/>
      <c r="G7" s="165"/>
      <c r="H7" s="163"/>
      <c r="I7" s="164"/>
      <c r="J7" s="165"/>
      <c r="K7" s="163"/>
      <c r="L7" s="164"/>
      <c r="M7" s="165"/>
      <c r="N7" s="163"/>
      <c r="O7" s="164"/>
      <c r="P7" s="165"/>
    </row>
    <row r="8" spans="1:16" x14ac:dyDescent="0.35">
      <c r="A8" s="87" t="s">
        <v>85</v>
      </c>
      <c r="B8" s="163"/>
      <c r="C8" s="164"/>
      <c r="D8" s="165"/>
      <c r="E8" s="163"/>
      <c r="F8" s="164"/>
      <c r="G8" s="165"/>
      <c r="H8" s="163"/>
      <c r="I8" s="164"/>
      <c r="J8" s="165"/>
      <c r="K8" s="163"/>
      <c r="L8" s="164"/>
      <c r="M8" s="165"/>
      <c r="N8" s="163"/>
      <c r="O8" s="164"/>
      <c r="P8" s="165"/>
    </row>
    <row r="9" spans="1:16" x14ac:dyDescent="0.35">
      <c r="A9" s="87" t="s">
        <v>75</v>
      </c>
      <c r="B9" s="163"/>
      <c r="C9" s="164"/>
      <c r="D9" s="165"/>
      <c r="E9" s="163"/>
      <c r="F9" s="164"/>
      <c r="G9" s="165"/>
      <c r="H9" s="163"/>
      <c r="I9" s="164"/>
      <c r="J9" s="165"/>
      <c r="K9" s="163"/>
      <c r="L9" s="164"/>
      <c r="M9" s="165"/>
      <c r="N9" s="163"/>
      <c r="O9" s="164"/>
      <c r="P9" s="165"/>
    </row>
    <row r="10" spans="1:16" x14ac:dyDescent="0.35">
      <c r="A10" s="87" t="s">
        <v>86</v>
      </c>
      <c r="B10" s="163"/>
      <c r="C10" s="164"/>
      <c r="D10" s="165"/>
      <c r="E10" s="163"/>
      <c r="F10" s="164"/>
      <c r="G10" s="165"/>
      <c r="H10" s="163"/>
      <c r="I10" s="164"/>
      <c r="J10" s="165"/>
      <c r="K10" s="163"/>
      <c r="L10" s="164"/>
      <c r="M10" s="165"/>
      <c r="N10" s="163"/>
      <c r="O10" s="164"/>
      <c r="P10" s="165"/>
    </row>
    <row r="11" spans="1:16" x14ac:dyDescent="0.35">
      <c r="A11" s="87" t="s">
        <v>87</v>
      </c>
      <c r="B11" s="163"/>
      <c r="C11" s="164"/>
      <c r="D11" s="165"/>
      <c r="E11" s="163"/>
      <c r="F11" s="164"/>
      <c r="G11" s="165"/>
      <c r="H11" s="163"/>
      <c r="I11" s="164"/>
      <c r="J11" s="165"/>
      <c r="K11" s="163"/>
      <c r="L11" s="164"/>
      <c r="M11" s="165"/>
      <c r="N11" s="163"/>
      <c r="O11" s="164"/>
      <c r="P11" s="165"/>
    </row>
    <row r="12" spans="1:16" x14ac:dyDescent="0.35">
      <c r="A12" s="87" t="s">
        <v>88</v>
      </c>
      <c r="B12" s="163"/>
      <c r="C12" s="164"/>
      <c r="D12" s="165"/>
      <c r="E12" s="163"/>
      <c r="F12" s="164"/>
      <c r="G12" s="165"/>
      <c r="H12" s="163"/>
      <c r="I12" s="164"/>
      <c r="J12" s="165"/>
      <c r="K12" s="163"/>
      <c r="L12" s="164"/>
      <c r="M12" s="165"/>
      <c r="N12" s="163"/>
      <c r="O12" s="164"/>
      <c r="P12" s="165"/>
    </row>
    <row r="13" spans="1:16" x14ac:dyDescent="0.35">
      <c r="A13" s="87" t="s">
        <v>89</v>
      </c>
      <c r="B13" s="163"/>
      <c r="C13" s="164"/>
      <c r="D13" s="165"/>
      <c r="E13" s="163"/>
      <c r="F13" s="164"/>
      <c r="G13" s="165"/>
      <c r="H13" s="163"/>
      <c r="I13" s="164"/>
      <c r="J13" s="165"/>
      <c r="K13" s="163"/>
      <c r="L13" s="164"/>
      <c r="M13" s="165"/>
      <c r="N13" s="163"/>
      <c r="O13" s="164"/>
      <c r="P13" s="165"/>
    </row>
    <row r="14" spans="1:16" x14ac:dyDescent="0.35">
      <c r="A14" s="87" t="s">
        <v>174</v>
      </c>
      <c r="B14" s="163"/>
      <c r="C14" s="164"/>
      <c r="D14" s="165"/>
      <c r="E14" s="163"/>
      <c r="F14" s="164"/>
      <c r="G14" s="165"/>
      <c r="H14" s="163"/>
      <c r="I14" s="164"/>
      <c r="J14" s="165"/>
      <c r="K14" s="163"/>
      <c r="L14" s="164"/>
      <c r="M14" s="165"/>
      <c r="N14" s="163"/>
      <c r="O14" s="164"/>
      <c r="P14" s="165"/>
    </row>
    <row r="15" spans="1:16" x14ac:dyDescent="0.35">
      <c r="A15" s="87" t="s">
        <v>175</v>
      </c>
      <c r="B15" s="163"/>
      <c r="C15" s="164"/>
      <c r="D15" s="165"/>
      <c r="E15" s="163"/>
      <c r="F15" s="164"/>
      <c r="G15" s="165"/>
      <c r="H15" s="163"/>
      <c r="I15" s="164"/>
      <c r="J15" s="165"/>
      <c r="K15" s="163"/>
      <c r="L15" s="164"/>
      <c r="M15" s="165"/>
      <c r="N15" s="163"/>
      <c r="O15" s="164"/>
      <c r="P15" s="165"/>
    </row>
    <row r="16" spans="1:16" x14ac:dyDescent="0.35">
      <c r="A16" s="27"/>
      <c r="B16" s="84"/>
      <c r="C16" s="13"/>
      <c r="D16" s="14"/>
      <c r="E16" s="84"/>
      <c r="F16" s="13"/>
      <c r="G16" s="14"/>
      <c r="H16" s="84"/>
      <c r="I16" s="13"/>
      <c r="J16" s="14"/>
      <c r="K16" s="84"/>
      <c r="L16" s="13"/>
      <c r="M16" s="14"/>
      <c r="N16" s="84"/>
      <c r="O16" s="13"/>
      <c r="P16" s="14"/>
    </row>
    <row r="17" spans="1:16" x14ac:dyDescent="0.35">
      <c r="A17" s="27"/>
      <c r="B17" s="84"/>
      <c r="C17" s="13"/>
      <c r="D17" s="14"/>
      <c r="E17" s="84"/>
      <c r="F17" s="13"/>
      <c r="G17" s="14"/>
      <c r="H17" s="84"/>
      <c r="I17" s="13"/>
      <c r="J17" s="14"/>
      <c r="K17" s="84"/>
      <c r="L17" s="13"/>
      <c r="M17" s="14"/>
      <c r="N17" s="84"/>
      <c r="O17" s="13"/>
      <c r="P17" s="14"/>
    </row>
    <row r="18" spans="1:16" x14ac:dyDescent="0.35">
      <c r="A18" s="27"/>
      <c r="B18" s="84"/>
      <c r="C18" s="13"/>
      <c r="D18" s="14"/>
      <c r="E18" s="84"/>
      <c r="F18" s="13"/>
      <c r="G18" s="14"/>
      <c r="H18" s="84"/>
      <c r="I18" s="13"/>
      <c r="J18" s="14"/>
      <c r="K18" s="84"/>
      <c r="L18" s="13"/>
      <c r="M18" s="14"/>
      <c r="N18" s="84"/>
      <c r="O18" s="13"/>
      <c r="P18" s="14"/>
    </row>
    <row r="19" spans="1:16" x14ac:dyDescent="0.35">
      <c r="A19" s="27"/>
      <c r="B19" s="84"/>
      <c r="C19" s="13"/>
      <c r="D19" s="14"/>
      <c r="E19" s="84"/>
      <c r="F19" s="13"/>
      <c r="G19" s="14"/>
      <c r="H19" s="84"/>
      <c r="I19" s="13"/>
      <c r="J19" s="14"/>
      <c r="K19" s="84"/>
      <c r="L19" s="13"/>
      <c r="M19" s="14"/>
      <c r="N19" s="84"/>
      <c r="O19" s="13"/>
      <c r="P19" s="14"/>
    </row>
    <row r="20" spans="1:16" x14ac:dyDescent="0.35">
      <c r="A20" s="27"/>
      <c r="B20" s="84"/>
      <c r="C20" s="13"/>
      <c r="D20" s="14"/>
      <c r="E20" s="84"/>
      <c r="F20" s="13"/>
      <c r="G20" s="14"/>
      <c r="H20" s="84"/>
      <c r="I20" s="13"/>
      <c r="J20" s="14"/>
      <c r="K20" s="84"/>
      <c r="L20" s="13"/>
      <c r="M20" s="14"/>
      <c r="N20" s="84"/>
      <c r="O20" s="13"/>
      <c r="P20" s="14"/>
    </row>
    <row r="21" spans="1:16" ht="15" thickBot="1" x14ac:dyDescent="0.4">
      <c r="A21" s="89" t="s">
        <v>169</v>
      </c>
      <c r="B21" s="101">
        <f>SUM(B6:B20)</f>
        <v>0</v>
      </c>
      <c r="C21" s="15">
        <f t="shared" ref="C21:D21" si="0">SUM(C6:C20)</f>
        <v>0</v>
      </c>
      <c r="D21" s="16">
        <f t="shared" si="0"/>
        <v>0</v>
      </c>
      <c r="E21" s="101">
        <f>SUM(E6:E20)</f>
        <v>0</v>
      </c>
      <c r="F21" s="15">
        <f t="shared" ref="F21:G21" si="1">SUM(F6:F20)</f>
        <v>0</v>
      </c>
      <c r="G21" s="16">
        <f t="shared" si="1"/>
        <v>0</v>
      </c>
      <c r="H21" s="101">
        <f>SUM(H6:H20)</f>
        <v>0</v>
      </c>
      <c r="I21" s="15">
        <f t="shared" ref="I21:J21" si="2">SUM(I6:I20)</f>
        <v>0</v>
      </c>
      <c r="J21" s="16">
        <f t="shared" si="2"/>
        <v>0</v>
      </c>
      <c r="K21" s="101">
        <f>SUM(K6:K20)</f>
        <v>0</v>
      </c>
      <c r="L21" s="15">
        <f t="shared" ref="L21:M21" si="3">SUM(L6:L20)</f>
        <v>0</v>
      </c>
      <c r="M21" s="16">
        <f t="shared" si="3"/>
        <v>0</v>
      </c>
      <c r="N21" s="101">
        <f>SUM(N6:N20)</f>
        <v>0</v>
      </c>
      <c r="O21" s="15">
        <f t="shared" ref="O21:P21" si="4">SUM(O6:O20)</f>
        <v>0</v>
      </c>
      <c r="P21" s="16">
        <f t="shared" si="4"/>
        <v>0</v>
      </c>
    </row>
    <row r="22" spans="1:16" x14ac:dyDescent="0.35">
      <c r="A22" t="s">
        <v>176</v>
      </c>
    </row>
    <row r="25" spans="1:16" x14ac:dyDescent="0.35">
      <c r="A25" s="42"/>
      <c r="C25" s="250" t="s">
        <v>107</v>
      </c>
      <c r="D25" s="250"/>
    </row>
    <row r="26" spans="1:16" x14ac:dyDescent="0.35">
      <c r="A26" t="s">
        <v>42</v>
      </c>
      <c r="C26" s="250" t="s">
        <v>43</v>
      </c>
      <c r="D26" s="250"/>
    </row>
  </sheetData>
  <mergeCells count="7">
    <mergeCell ref="K4:M4"/>
    <mergeCell ref="N4:P4"/>
    <mergeCell ref="C25:D25"/>
    <mergeCell ref="C26:D26"/>
    <mergeCell ref="B4:D4"/>
    <mergeCell ref="E4:G4"/>
    <mergeCell ref="H4:J4"/>
  </mergeCells>
  <pageMargins left="0.7" right="0.7" top="0.75" bottom="0.75" header="0.3" footer="0.3"/>
  <pageSetup scale="79" orientation="landscape" horizontalDpi="4294967294"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P30"/>
  <sheetViews>
    <sheetView topLeftCell="A9" zoomScaleNormal="100" workbookViewId="0">
      <selection activeCell="A27" sqref="A27"/>
    </sheetView>
  </sheetViews>
  <sheetFormatPr defaultColWidth="18" defaultRowHeight="14.5" x14ac:dyDescent="0.35"/>
  <cols>
    <col min="1" max="1" width="67" customWidth="1"/>
    <col min="2" max="4" width="18" customWidth="1"/>
  </cols>
  <sheetData>
    <row r="1" spans="1:16" x14ac:dyDescent="0.35">
      <c r="A1" s="10" t="s">
        <v>177</v>
      </c>
    </row>
    <row r="3" spans="1:16" ht="15" thickBot="1" x14ac:dyDescent="0.4"/>
    <row r="4" spans="1:16" x14ac:dyDescent="0.35">
      <c r="A4" s="168" t="s">
        <v>67</v>
      </c>
      <c r="B4" s="248" t="s">
        <v>17</v>
      </c>
      <c r="C4" s="247"/>
      <c r="D4" s="249"/>
      <c r="E4" s="248" t="s">
        <v>18</v>
      </c>
      <c r="F4" s="247"/>
      <c r="G4" s="247"/>
      <c r="H4" s="248" t="s">
        <v>19</v>
      </c>
      <c r="I4" s="247"/>
      <c r="J4" s="247"/>
      <c r="K4" s="248" t="s">
        <v>20</v>
      </c>
      <c r="L4" s="247"/>
      <c r="M4" s="247"/>
      <c r="N4" s="248" t="s">
        <v>21</v>
      </c>
      <c r="O4" s="247"/>
      <c r="P4" s="249"/>
    </row>
    <row r="5" spans="1:16" x14ac:dyDescent="0.35">
      <c r="A5" s="169"/>
      <c r="B5" s="97" t="s">
        <v>22</v>
      </c>
      <c r="C5" s="61" t="s">
        <v>23</v>
      </c>
      <c r="D5" s="98" t="s">
        <v>24</v>
      </c>
      <c r="E5" s="97" t="s">
        <v>22</v>
      </c>
      <c r="F5" s="61" t="s">
        <v>23</v>
      </c>
      <c r="G5" s="61" t="s">
        <v>24</v>
      </c>
      <c r="H5" s="97" t="s">
        <v>22</v>
      </c>
      <c r="I5" s="61" t="s">
        <v>23</v>
      </c>
      <c r="J5" s="61" t="s">
        <v>24</v>
      </c>
      <c r="K5" s="97" t="s">
        <v>22</v>
      </c>
      <c r="L5" s="61" t="s">
        <v>23</v>
      </c>
      <c r="M5" s="61" t="s">
        <v>24</v>
      </c>
      <c r="N5" s="97" t="s">
        <v>22</v>
      </c>
      <c r="O5" s="61" t="s">
        <v>23</v>
      </c>
      <c r="P5" s="98" t="s">
        <v>24</v>
      </c>
    </row>
    <row r="6" spans="1:16" x14ac:dyDescent="0.35">
      <c r="A6" s="170" t="s">
        <v>68</v>
      </c>
      <c r="B6" s="163"/>
      <c r="C6" s="164"/>
      <c r="D6" s="165"/>
      <c r="E6" s="163"/>
      <c r="F6" s="164"/>
      <c r="G6" s="164"/>
      <c r="H6" s="163"/>
      <c r="I6" s="164"/>
      <c r="J6" s="164"/>
      <c r="K6" s="163"/>
      <c r="L6" s="164"/>
      <c r="M6" s="164"/>
      <c r="N6" s="163"/>
      <c r="O6" s="164"/>
      <c r="P6" s="165"/>
    </row>
    <row r="7" spans="1:16" x14ac:dyDescent="0.35">
      <c r="A7" s="170" t="s">
        <v>92</v>
      </c>
      <c r="B7" s="163"/>
      <c r="C7" s="164"/>
      <c r="D7" s="165"/>
      <c r="E7" s="163"/>
      <c r="F7" s="164"/>
      <c r="G7" s="164"/>
      <c r="H7" s="163"/>
      <c r="I7" s="164"/>
      <c r="J7" s="164"/>
      <c r="K7" s="163"/>
      <c r="L7" s="164"/>
      <c r="M7" s="164"/>
      <c r="N7" s="163"/>
      <c r="O7" s="164"/>
      <c r="P7" s="165"/>
    </row>
    <row r="8" spans="1:16" x14ac:dyDescent="0.35">
      <c r="A8" s="170" t="s">
        <v>93</v>
      </c>
      <c r="B8" s="163"/>
      <c r="C8" s="164"/>
      <c r="D8" s="165"/>
      <c r="E8" s="163"/>
      <c r="F8" s="164"/>
      <c r="G8" s="164"/>
      <c r="H8" s="163"/>
      <c r="I8" s="164"/>
      <c r="J8" s="164"/>
      <c r="K8" s="163"/>
      <c r="L8" s="164"/>
      <c r="M8" s="164"/>
      <c r="N8" s="163"/>
      <c r="O8" s="164"/>
      <c r="P8" s="165"/>
    </row>
    <row r="9" spans="1:16" x14ac:dyDescent="0.35">
      <c r="A9" s="170" t="s">
        <v>94</v>
      </c>
      <c r="B9" s="163"/>
      <c r="C9" s="164"/>
      <c r="D9" s="165"/>
      <c r="E9" s="163"/>
      <c r="F9" s="164"/>
      <c r="G9" s="164"/>
      <c r="H9" s="163"/>
      <c r="I9" s="164"/>
      <c r="J9" s="164"/>
      <c r="K9" s="163"/>
      <c r="L9" s="164"/>
      <c r="M9" s="164"/>
      <c r="N9" s="163"/>
      <c r="O9" s="164"/>
      <c r="P9" s="165"/>
    </row>
    <row r="10" spans="1:16" x14ac:dyDescent="0.35">
      <c r="A10" s="170" t="s">
        <v>70</v>
      </c>
      <c r="B10" s="163"/>
      <c r="C10" s="164"/>
      <c r="D10" s="165"/>
      <c r="E10" s="163"/>
      <c r="F10" s="164"/>
      <c r="G10" s="164"/>
      <c r="H10" s="163"/>
      <c r="I10" s="164"/>
      <c r="J10" s="164"/>
      <c r="K10" s="163"/>
      <c r="L10" s="164"/>
      <c r="M10" s="164"/>
      <c r="N10" s="163"/>
      <c r="O10" s="164"/>
      <c r="P10" s="165"/>
    </row>
    <row r="11" spans="1:16" x14ac:dyDescent="0.35">
      <c r="A11" s="170" t="s">
        <v>95</v>
      </c>
      <c r="B11" s="163"/>
      <c r="C11" s="164"/>
      <c r="D11" s="165"/>
      <c r="E11" s="163"/>
      <c r="F11" s="164"/>
      <c r="G11" s="164"/>
      <c r="H11" s="163"/>
      <c r="I11" s="164"/>
      <c r="J11" s="164"/>
      <c r="K11" s="163"/>
      <c r="L11" s="164"/>
      <c r="M11" s="164"/>
      <c r="N11" s="163"/>
      <c r="O11" s="164"/>
      <c r="P11" s="165"/>
    </row>
    <row r="12" spans="1:16" x14ac:dyDescent="0.35">
      <c r="A12" s="170" t="s">
        <v>96</v>
      </c>
      <c r="B12" s="163"/>
      <c r="C12" s="164"/>
      <c r="D12" s="165"/>
      <c r="E12" s="163"/>
      <c r="F12" s="164"/>
      <c r="G12" s="164"/>
      <c r="H12" s="163"/>
      <c r="I12" s="164"/>
      <c r="J12" s="164"/>
      <c r="K12" s="163"/>
      <c r="L12" s="164"/>
      <c r="M12" s="164"/>
      <c r="N12" s="163"/>
      <c r="O12" s="164"/>
      <c r="P12" s="165"/>
    </row>
    <row r="13" spans="1:16" x14ac:dyDescent="0.35">
      <c r="A13" s="170" t="s">
        <v>97</v>
      </c>
      <c r="B13" s="163"/>
      <c r="C13" s="164"/>
      <c r="D13" s="165"/>
      <c r="E13" s="163"/>
      <c r="F13" s="164"/>
      <c r="G13" s="164"/>
      <c r="H13" s="163"/>
      <c r="I13" s="164"/>
      <c r="J13" s="164"/>
      <c r="K13" s="163"/>
      <c r="L13" s="164"/>
      <c r="M13" s="164"/>
      <c r="N13" s="163"/>
      <c r="O13" s="164"/>
      <c r="P13" s="165"/>
    </row>
    <row r="14" spans="1:16" x14ac:dyDescent="0.35">
      <c r="A14" s="170" t="s">
        <v>98</v>
      </c>
      <c r="B14" s="163"/>
      <c r="C14" s="164"/>
      <c r="D14" s="165"/>
      <c r="E14" s="163"/>
      <c r="F14" s="164"/>
      <c r="G14" s="164"/>
      <c r="H14" s="163"/>
      <c r="I14" s="164"/>
      <c r="J14" s="164"/>
      <c r="K14" s="163"/>
      <c r="L14" s="164"/>
      <c r="M14" s="164"/>
      <c r="N14" s="163"/>
      <c r="O14" s="164"/>
      <c r="P14" s="165"/>
    </row>
    <row r="15" spans="1:16" x14ac:dyDescent="0.35">
      <c r="A15" s="170" t="s">
        <v>99</v>
      </c>
      <c r="B15" s="163"/>
      <c r="C15" s="164"/>
      <c r="D15" s="165"/>
      <c r="E15" s="163"/>
      <c r="F15" s="164"/>
      <c r="G15" s="164"/>
      <c r="H15" s="163"/>
      <c r="I15" s="164"/>
      <c r="J15" s="164"/>
      <c r="K15" s="163"/>
      <c r="L15" s="164"/>
      <c r="M15" s="164"/>
      <c r="N15" s="163"/>
      <c r="O15" s="164"/>
      <c r="P15" s="165"/>
    </row>
    <row r="16" spans="1:16" x14ac:dyDescent="0.35">
      <c r="A16" s="170" t="s">
        <v>100</v>
      </c>
      <c r="B16" s="163"/>
      <c r="C16" s="164"/>
      <c r="D16" s="165"/>
      <c r="E16" s="163"/>
      <c r="F16" s="164"/>
      <c r="G16" s="164"/>
      <c r="H16" s="163"/>
      <c r="I16" s="164"/>
      <c r="J16" s="164"/>
      <c r="K16" s="163"/>
      <c r="L16" s="164"/>
      <c r="M16" s="164"/>
      <c r="N16" s="163"/>
      <c r="O16" s="164"/>
      <c r="P16" s="165"/>
    </row>
    <row r="17" spans="1:16" x14ac:dyDescent="0.35">
      <c r="A17" s="171" t="s">
        <v>81</v>
      </c>
      <c r="B17" s="163"/>
      <c r="C17" s="164"/>
      <c r="D17" s="165"/>
      <c r="E17" s="163"/>
      <c r="F17" s="164"/>
      <c r="G17" s="164"/>
      <c r="H17" s="163"/>
      <c r="I17" s="164"/>
      <c r="J17" s="164"/>
      <c r="K17" s="163"/>
      <c r="L17" s="164"/>
      <c r="M17" s="164"/>
      <c r="N17" s="163"/>
      <c r="O17" s="164"/>
      <c r="P17" s="165"/>
    </row>
    <row r="18" spans="1:16" x14ac:dyDescent="0.35">
      <c r="A18" s="170" t="s">
        <v>248</v>
      </c>
      <c r="B18" s="163"/>
      <c r="C18" s="164"/>
      <c r="D18" s="165"/>
      <c r="E18" s="163"/>
      <c r="F18" s="164"/>
      <c r="G18" s="164"/>
      <c r="H18" s="163"/>
      <c r="I18" s="164"/>
      <c r="J18" s="164"/>
      <c r="K18" s="163"/>
      <c r="L18" s="164"/>
      <c r="M18" s="164"/>
      <c r="N18" s="163"/>
      <c r="O18" s="164"/>
      <c r="P18" s="165"/>
    </row>
    <row r="19" spans="1:16" x14ac:dyDescent="0.35">
      <c r="A19" s="170"/>
      <c r="B19" s="84"/>
      <c r="C19" s="13"/>
      <c r="D19" s="14"/>
      <c r="E19" s="84"/>
      <c r="F19" s="13"/>
      <c r="G19" s="13"/>
      <c r="H19" s="84"/>
      <c r="I19" s="13"/>
      <c r="J19" s="13"/>
      <c r="K19" s="84"/>
      <c r="L19" s="13"/>
      <c r="M19" s="13"/>
      <c r="N19" s="84"/>
      <c r="O19" s="13"/>
      <c r="P19" s="14"/>
    </row>
    <row r="20" spans="1:16" x14ac:dyDescent="0.35">
      <c r="A20" s="170"/>
      <c r="B20" s="84"/>
      <c r="C20" s="13"/>
      <c r="D20" s="14"/>
      <c r="E20" s="84"/>
      <c r="F20" s="13"/>
      <c r="G20" s="13"/>
      <c r="H20" s="84"/>
      <c r="I20" s="13"/>
      <c r="J20" s="13"/>
      <c r="K20" s="84"/>
      <c r="L20" s="13"/>
      <c r="M20" s="13"/>
      <c r="N20" s="84"/>
      <c r="O20" s="13"/>
      <c r="P20" s="14"/>
    </row>
    <row r="21" spans="1:16" x14ac:dyDescent="0.35">
      <c r="A21" s="170"/>
      <c r="B21" s="84"/>
      <c r="C21" s="13"/>
      <c r="D21" s="14"/>
      <c r="E21" s="84"/>
      <c r="F21" s="13"/>
      <c r="G21" s="13"/>
      <c r="H21" s="84"/>
      <c r="I21" s="13"/>
      <c r="J21" s="13"/>
      <c r="K21" s="84"/>
      <c r="L21" s="13"/>
      <c r="M21" s="13"/>
      <c r="N21" s="84"/>
      <c r="O21" s="13"/>
      <c r="P21" s="14"/>
    </row>
    <row r="22" spans="1:16" x14ac:dyDescent="0.35">
      <c r="A22" s="170"/>
      <c r="B22" s="84"/>
      <c r="C22" s="13"/>
      <c r="D22" s="14"/>
      <c r="E22" s="84"/>
      <c r="F22" s="13"/>
      <c r="G22" s="13"/>
      <c r="H22" s="84"/>
      <c r="I22" s="13"/>
      <c r="J22" s="13"/>
      <c r="K22" s="84"/>
      <c r="L22" s="13"/>
      <c r="M22" s="13"/>
      <c r="N22" s="84"/>
      <c r="O22" s="13"/>
      <c r="P22" s="14"/>
    </row>
    <row r="23" spans="1:16" x14ac:dyDescent="0.35">
      <c r="A23" s="174" t="s">
        <v>178</v>
      </c>
      <c r="B23" s="155">
        <f>SUM(B6:B22)/B24</f>
        <v>0</v>
      </c>
      <c r="C23" s="156">
        <f t="shared" ref="B23:P23" si="0">SUM(C6:C22)/C24</f>
        <v>0</v>
      </c>
      <c r="D23" s="206">
        <f t="shared" si="0"/>
        <v>0</v>
      </c>
      <c r="E23" s="155">
        <f t="shared" si="0"/>
        <v>0</v>
      </c>
      <c r="F23" s="156">
        <f t="shared" si="0"/>
        <v>0</v>
      </c>
      <c r="G23" s="156">
        <f t="shared" si="0"/>
        <v>0</v>
      </c>
      <c r="H23" s="155">
        <f t="shared" si="0"/>
        <v>0</v>
      </c>
      <c r="I23" s="156">
        <f t="shared" si="0"/>
        <v>0</v>
      </c>
      <c r="J23" s="156">
        <f t="shared" si="0"/>
        <v>0</v>
      </c>
      <c r="K23" s="155">
        <f t="shared" si="0"/>
        <v>0</v>
      </c>
      <c r="L23" s="156">
        <f t="shared" si="0"/>
        <v>0</v>
      </c>
      <c r="M23" s="156">
        <f t="shared" si="0"/>
        <v>0</v>
      </c>
      <c r="N23" s="155">
        <f t="shared" si="0"/>
        <v>0</v>
      </c>
      <c r="O23" s="156">
        <f t="shared" si="0"/>
        <v>0</v>
      </c>
      <c r="P23" s="206">
        <f t="shared" si="0"/>
        <v>0</v>
      </c>
    </row>
    <row r="24" spans="1:16" x14ac:dyDescent="0.35">
      <c r="A24" s="174" t="s">
        <v>102</v>
      </c>
      <c r="B24" s="157">
        <f>'ATL Xpress Master'!$B$18</f>
        <v>25087.5</v>
      </c>
      <c r="C24" s="158">
        <f>'ATL Xpress Master'!C18</f>
        <v>33450</v>
      </c>
      <c r="D24" s="207">
        <f>'ATL Xpress Master'!D18</f>
        <v>40140</v>
      </c>
      <c r="E24" s="157">
        <f>'ATL Xpress Master'!B$18</f>
        <v>25087.5</v>
      </c>
      <c r="F24" s="158">
        <f>'ATL Xpress Master'!C$18</f>
        <v>33450</v>
      </c>
      <c r="G24" s="158">
        <f>'ATL Xpress Master'!D$18</f>
        <v>40140</v>
      </c>
      <c r="H24" s="157">
        <f>'ATL Xpress Master'!B$18</f>
        <v>25087.5</v>
      </c>
      <c r="I24" s="158">
        <f>'ATL Xpress Master'!C$18</f>
        <v>33450</v>
      </c>
      <c r="J24" s="158">
        <f>'ATL Xpress Master'!D$18</f>
        <v>40140</v>
      </c>
      <c r="K24" s="157">
        <f>'ATL Xpress Master'!B$18</f>
        <v>25087.5</v>
      </c>
      <c r="L24" s="158">
        <f>'ATL Xpress Master'!C$18</f>
        <v>33450</v>
      </c>
      <c r="M24" s="158">
        <f>'ATL Xpress Master'!D$18</f>
        <v>40140</v>
      </c>
      <c r="N24" s="157">
        <f>'ATL Xpress Master'!B$18</f>
        <v>25087.5</v>
      </c>
      <c r="O24" s="158">
        <f>'ATL Xpress Master'!C$18</f>
        <v>33450</v>
      </c>
      <c r="P24" s="207">
        <f>'ATL Xpress Master'!D$18</f>
        <v>40140</v>
      </c>
    </row>
    <row r="25" spans="1:16" ht="15" thickBot="1" x14ac:dyDescent="0.4">
      <c r="A25" s="173" t="s">
        <v>179</v>
      </c>
      <c r="B25" s="102">
        <f>B23*B24</f>
        <v>0</v>
      </c>
      <c r="C25" s="24">
        <f t="shared" ref="C25:D25" si="1">C23*C24</f>
        <v>0</v>
      </c>
      <c r="D25" s="208">
        <f t="shared" si="1"/>
        <v>0</v>
      </c>
      <c r="E25" s="102">
        <f>E23*E24</f>
        <v>0</v>
      </c>
      <c r="F25" s="24">
        <f t="shared" ref="F25:G25" si="2">F23*F24</f>
        <v>0</v>
      </c>
      <c r="G25" s="24">
        <f t="shared" si="2"/>
        <v>0</v>
      </c>
      <c r="H25" s="102">
        <f>H23*H24</f>
        <v>0</v>
      </c>
      <c r="I25" s="24">
        <f t="shared" ref="I25:J25" si="3">I23*I24</f>
        <v>0</v>
      </c>
      <c r="J25" s="24">
        <f t="shared" si="3"/>
        <v>0</v>
      </c>
      <c r="K25" s="102">
        <f>K23*K24</f>
        <v>0</v>
      </c>
      <c r="L25" s="24">
        <f t="shared" ref="L25:M25" si="4">L23*L24</f>
        <v>0</v>
      </c>
      <c r="M25" s="24">
        <f t="shared" si="4"/>
        <v>0</v>
      </c>
      <c r="N25" s="102">
        <f>N23*N24</f>
        <v>0</v>
      </c>
      <c r="O25" s="24">
        <f t="shared" ref="O25:P25" si="5">O23*O24</f>
        <v>0</v>
      </c>
      <c r="P25" s="208">
        <f t="shared" si="5"/>
        <v>0</v>
      </c>
    </row>
    <row r="26" spans="1:16" x14ac:dyDescent="0.35">
      <c r="A26" s="18" t="s">
        <v>267</v>
      </c>
    </row>
    <row r="29" spans="1:16" x14ac:dyDescent="0.35">
      <c r="A29" s="42"/>
      <c r="C29" s="250" t="s">
        <v>107</v>
      </c>
      <c r="D29" s="250"/>
    </row>
    <row r="30" spans="1:16" x14ac:dyDescent="0.35">
      <c r="A30" t="s">
        <v>42</v>
      </c>
      <c r="C30" s="250" t="s">
        <v>43</v>
      </c>
      <c r="D30" s="250"/>
    </row>
  </sheetData>
  <mergeCells count="7">
    <mergeCell ref="K4:M4"/>
    <mergeCell ref="N4:P4"/>
    <mergeCell ref="C29:D29"/>
    <mergeCell ref="C30:D30"/>
    <mergeCell ref="B4:D4"/>
    <mergeCell ref="E4:G4"/>
    <mergeCell ref="H4:J4"/>
  </mergeCells>
  <pageMargins left="0.7" right="0.7" top="0.75" bottom="0.75" header="0.3" footer="0.3"/>
  <pageSetup scale="77" orientation="landscape" horizontalDpi="4294967294"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P27"/>
  <sheetViews>
    <sheetView topLeftCell="C1" zoomScaleNormal="100" workbookViewId="0">
      <selection activeCell="K23" sqref="K23"/>
    </sheetView>
  </sheetViews>
  <sheetFormatPr defaultColWidth="18" defaultRowHeight="14.5" x14ac:dyDescent="0.35"/>
  <cols>
    <col min="1" max="1" width="69.453125" customWidth="1"/>
    <col min="2" max="4" width="18" customWidth="1"/>
  </cols>
  <sheetData>
    <row r="1" spans="1:16" x14ac:dyDescent="0.35">
      <c r="A1" s="10" t="s">
        <v>44</v>
      </c>
    </row>
    <row r="2" spans="1:16" x14ac:dyDescent="0.35">
      <c r="A2" s="10" t="s">
        <v>180</v>
      </c>
    </row>
    <row r="3" spans="1:16" ht="15" thickBot="1" x14ac:dyDescent="0.4"/>
    <row r="4" spans="1:16" x14ac:dyDescent="0.35">
      <c r="A4" s="85" t="s">
        <v>67</v>
      </c>
      <c r="B4" s="228" t="s">
        <v>17</v>
      </c>
      <c r="C4" s="229"/>
      <c r="D4" s="257"/>
      <c r="E4" s="228" t="s">
        <v>18</v>
      </c>
      <c r="F4" s="229"/>
      <c r="G4" s="257"/>
      <c r="H4" s="228" t="s">
        <v>19</v>
      </c>
      <c r="I4" s="229"/>
      <c r="J4" s="257"/>
      <c r="K4" s="228" t="s">
        <v>20</v>
      </c>
      <c r="L4" s="229"/>
      <c r="M4" s="257"/>
      <c r="N4" s="228" t="s">
        <v>21</v>
      </c>
      <c r="O4" s="229"/>
      <c r="P4" s="258"/>
    </row>
    <row r="5" spans="1:16" x14ac:dyDescent="0.35">
      <c r="A5" s="86"/>
      <c r="B5" s="97" t="s">
        <v>22</v>
      </c>
      <c r="C5" s="61" t="s">
        <v>23</v>
      </c>
      <c r="D5" s="81" t="s">
        <v>24</v>
      </c>
      <c r="E5" s="97" t="s">
        <v>22</v>
      </c>
      <c r="F5" s="61" t="s">
        <v>23</v>
      </c>
      <c r="G5" s="81" t="s">
        <v>24</v>
      </c>
      <c r="H5" s="97" t="s">
        <v>22</v>
      </c>
      <c r="I5" s="61" t="s">
        <v>23</v>
      </c>
      <c r="J5" s="81" t="s">
        <v>24</v>
      </c>
      <c r="K5" s="97" t="s">
        <v>22</v>
      </c>
      <c r="L5" s="61" t="s">
        <v>23</v>
      </c>
      <c r="M5" s="81" t="s">
        <v>24</v>
      </c>
      <c r="N5" s="97" t="s">
        <v>22</v>
      </c>
      <c r="O5" s="61" t="s">
        <v>23</v>
      </c>
      <c r="P5" s="98" t="s">
        <v>24</v>
      </c>
    </row>
    <row r="6" spans="1:16" x14ac:dyDescent="0.35">
      <c r="A6" s="87" t="s">
        <v>68</v>
      </c>
      <c r="B6" s="163"/>
      <c r="C6" s="164"/>
      <c r="D6" s="167"/>
      <c r="E6" s="163"/>
      <c r="F6" s="164"/>
      <c r="G6" s="167"/>
      <c r="H6" s="163"/>
      <c r="I6" s="164"/>
      <c r="J6" s="167"/>
      <c r="K6" s="163"/>
      <c r="L6" s="164"/>
      <c r="M6" s="167"/>
      <c r="N6" s="163"/>
      <c r="O6" s="164"/>
      <c r="P6" s="165"/>
    </row>
    <row r="7" spans="1:16" x14ac:dyDescent="0.35">
      <c r="A7" s="87" t="s">
        <v>113</v>
      </c>
      <c r="B7" s="163"/>
      <c r="C7" s="164"/>
      <c r="D7" s="167"/>
      <c r="E7" s="163"/>
      <c r="F7" s="164"/>
      <c r="G7" s="167"/>
      <c r="H7" s="163"/>
      <c r="I7" s="164"/>
      <c r="J7" s="167"/>
      <c r="K7" s="163"/>
      <c r="L7" s="164"/>
      <c r="M7" s="167"/>
      <c r="N7" s="163"/>
      <c r="O7" s="164"/>
      <c r="P7" s="165"/>
    </row>
    <row r="8" spans="1:16" x14ac:dyDescent="0.35">
      <c r="A8" s="87" t="s">
        <v>114</v>
      </c>
      <c r="B8" s="163"/>
      <c r="C8" s="164"/>
      <c r="D8" s="167"/>
      <c r="E8" s="163"/>
      <c r="F8" s="164"/>
      <c r="G8" s="167"/>
      <c r="H8" s="163"/>
      <c r="I8" s="164"/>
      <c r="J8" s="167"/>
      <c r="K8" s="163"/>
      <c r="L8" s="164"/>
      <c r="M8" s="167"/>
      <c r="N8" s="163"/>
      <c r="O8" s="164"/>
      <c r="P8" s="165"/>
    </row>
    <row r="9" spans="1:16" x14ac:dyDescent="0.35">
      <c r="A9" s="87" t="s">
        <v>246</v>
      </c>
      <c r="B9" s="163"/>
      <c r="C9" s="164"/>
      <c r="D9" s="167"/>
      <c r="E9" s="163"/>
      <c r="F9" s="164"/>
      <c r="G9" s="167"/>
      <c r="H9" s="163"/>
      <c r="I9" s="164"/>
      <c r="J9" s="167"/>
      <c r="K9" s="163"/>
      <c r="L9" s="164"/>
      <c r="M9" s="167"/>
      <c r="N9" s="163"/>
      <c r="O9" s="164"/>
      <c r="P9" s="165"/>
    </row>
    <row r="10" spans="1:16" x14ac:dyDescent="0.35">
      <c r="A10" s="87" t="s">
        <v>116</v>
      </c>
      <c r="B10" s="163"/>
      <c r="C10" s="164"/>
      <c r="D10" s="167"/>
      <c r="E10" s="163"/>
      <c r="F10" s="164"/>
      <c r="G10" s="167"/>
      <c r="H10" s="163"/>
      <c r="I10" s="164"/>
      <c r="J10" s="167"/>
      <c r="K10" s="163"/>
      <c r="L10" s="164"/>
      <c r="M10" s="167"/>
      <c r="N10" s="163"/>
      <c r="O10" s="164"/>
      <c r="P10" s="165"/>
    </row>
    <row r="11" spans="1:16" x14ac:dyDescent="0.35">
      <c r="A11" s="87" t="s">
        <v>117</v>
      </c>
      <c r="B11" s="163"/>
      <c r="C11" s="164"/>
      <c r="D11" s="167"/>
      <c r="E11" s="163"/>
      <c r="F11" s="164"/>
      <c r="G11" s="167"/>
      <c r="H11" s="163"/>
      <c r="I11" s="164"/>
      <c r="J11" s="167"/>
      <c r="K11" s="163"/>
      <c r="L11" s="164"/>
      <c r="M11" s="167"/>
      <c r="N11" s="163"/>
      <c r="O11" s="164"/>
      <c r="P11" s="165"/>
    </row>
    <row r="12" spans="1:16" x14ac:dyDescent="0.35">
      <c r="A12" s="87" t="s">
        <v>118</v>
      </c>
      <c r="B12" s="163"/>
      <c r="C12" s="164"/>
      <c r="D12" s="167"/>
      <c r="E12" s="163"/>
      <c r="F12" s="164"/>
      <c r="G12" s="167"/>
      <c r="H12" s="163"/>
      <c r="I12" s="164"/>
      <c r="J12" s="167"/>
      <c r="K12" s="163"/>
      <c r="L12" s="164"/>
      <c r="M12" s="167"/>
      <c r="N12" s="163"/>
      <c r="O12" s="164"/>
      <c r="P12" s="165"/>
    </row>
    <row r="13" spans="1:16" x14ac:dyDescent="0.35">
      <c r="A13" s="87" t="s">
        <v>89</v>
      </c>
      <c r="B13" s="163"/>
      <c r="C13" s="164"/>
      <c r="D13" s="167"/>
      <c r="E13" s="163"/>
      <c r="F13" s="164"/>
      <c r="G13" s="167"/>
      <c r="H13" s="163"/>
      <c r="I13" s="164"/>
      <c r="J13" s="167"/>
      <c r="K13" s="163"/>
      <c r="L13" s="164"/>
      <c r="M13" s="167"/>
      <c r="N13" s="163"/>
      <c r="O13" s="164"/>
      <c r="P13" s="165"/>
    </row>
    <row r="14" spans="1:16" x14ac:dyDescent="0.35">
      <c r="A14" s="87"/>
      <c r="B14" s="84"/>
      <c r="C14" s="13"/>
      <c r="D14" s="83"/>
      <c r="E14" s="84"/>
      <c r="F14" s="13"/>
      <c r="G14" s="83"/>
      <c r="H14" s="84"/>
      <c r="I14" s="13"/>
      <c r="J14" s="83"/>
      <c r="K14" s="84"/>
      <c r="L14" s="13"/>
      <c r="M14" s="83"/>
      <c r="N14" s="84"/>
      <c r="O14" s="13"/>
      <c r="P14" s="14"/>
    </row>
    <row r="15" spans="1:16" x14ac:dyDescent="0.35">
      <c r="A15" s="87"/>
      <c r="B15" s="84"/>
      <c r="C15" s="13"/>
      <c r="D15" s="83"/>
      <c r="E15" s="84"/>
      <c r="F15" s="13"/>
      <c r="G15" s="83"/>
      <c r="H15" s="84"/>
      <c r="I15" s="13"/>
      <c r="J15" s="83"/>
      <c r="K15" s="84"/>
      <c r="L15" s="13"/>
      <c r="M15" s="83"/>
      <c r="N15" s="84"/>
      <c r="O15" s="13"/>
      <c r="P15" s="14"/>
    </row>
    <row r="16" spans="1:16" x14ac:dyDescent="0.35">
      <c r="A16" s="87"/>
      <c r="B16" s="84"/>
      <c r="C16" s="13"/>
      <c r="D16" s="83"/>
      <c r="E16" s="84"/>
      <c r="F16" s="13"/>
      <c r="G16" s="83"/>
      <c r="H16" s="84"/>
      <c r="I16" s="13"/>
      <c r="J16" s="83"/>
      <c r="K16" s="84"/>
      <c r="L16" s="13"/>
      <c r="M16" s="83"/>
      <c r="N16" s="84"/>
      <c r="O16" s="13"/>
      <c r="P16" s="14"/>
    </row>
    <row r="17" spans="1:16" x14ac:dyDescent="0.35">
      <c r="A17" s="87"/>
      <c r="B17" s="84"/>
      <c r="C17" s="13"/>
      <c r="D17" s="83"/>
      <c r="E17" s="84"/>
      <c r="F17" s="13"/>
      <c r="G17" s="83"/>
      <c r="H17" s="84"/>
      <c r="I17" s="13"/>
      <c r="J17" s="83"/>
      <c r="K17" s="84"/>
      <c r="L17" s="13"/>
      <c r="M17" s="83"/>
      <c r="N17" s="84"/>
      <c r="O17" s="13"/>
      <c r="P17" s="14"/>
    </row>
    <row r="18" spans="1:16" x14ac:dyDescent="0.35">
      <c r="A18" s="87"/>
      <c r="B18" s="84"/>
      <c r="C18" s="13"/>
      <c r="D18" s="83"/>
      <c r="E18" s="84"/>
      <c r="F18" s="13"/>
      <c r="G18" s="83"/>
      <c r="H18" s="84"/>
      <c r="I18" s="13"/>
      <c r="J18" s="83"/>
      <c r="K18" s="84"/>
      <c r="L18" s="13"/>
      <c r="M18" s="83"/>
      <c r="N18" s="84"/>
      <c r="O18" s="13"/>
      <c r="P18" s="14"/>
    </row>
    <row r="19" spans="1:16" x14ac:dyDescent="0.35">
      <c r="A19" s="87"/>
      <c r="B19" s="84"/>
      <c r="C19" s="13"/>
      <c r="D19" s="83"/>
      <c r="E19" s="84"/>
      <c r="F19" s="13"/>
      <c r="G19" s="83"/>
      <c r="H19" s="84"/>
      <c r="I19" s="13"/>
      <c r="J19" s="83"/>
      <c r="K19" s="84"/>
      <c r="L19" s="13"/>
      <c r="M19" s="83"/>
      <c r="N19" s="84"/>
      <c r="O19" s="13"/>
      <c r="P19" s="14"/>
    </row>
    <row r="20" spans="1:16" x14ac:dyDescent="0.35">
      <c r="A20" s="88" t="s">
        <v>181</v>
      </c>
      <c r="B20" s="159">
        <f>B22/B21</f>
        <v>0</v>
      </c>
      <c r="C20" s="219">
        <f t="shared" ref="C20:P20" si="0">C22/C21</f>
        <v>0</v>
      </c>
      <c r="D20" s="221">
        <f t="shared" si="0"/>
        <v>0</v>
      </c>
      <c r="E20" s="159">
        <f t="shared" si="0"/>
        <v>0</v>
      </c>
      <c r="F20" s="219">
        <f t="shared" si="0"/>
        <v>0</v>
      </c>
      <c r="G20" s="221">
        <f t="shared" si="0"/>
        <v>0</v>
      </c>
      <c r="H20" s="159">
        <f t="shared" si="0"/>
        <v>0</v>
      </c>
      <c r="I20" s="219">
        <f t="shared" si="0"/>
        <v>0</v>
      </c>
      <c r="J20" s="221">
        <f t="shared" si="0"/>
        <v>0</v>
      </c>
      <c r="K20" s="159">
        <f t="shared" si="0"/>
        <v>0</v>
      </c>
      <c r="L20" s="219">
        <f t="shared" si="0"/>
        <v>0</v>
      </c>
      <c r="M20" s="221">
        <f t="shared" si="0"/>
        <v>0</v>
      </c>
      <c r="N20" s="159">
        <f t="shared" si="0"/>
        <v>0</v>
      </c>
      <c r="O20" s="219">
        <f t="shared" si="0"/>
        <v>0</v>
      </c>
      <c r="P20" s="220">
        <f t="shared" si="0"/>
        <v>0</v>
      </c>
    </row>
    <row r="21" spans="1:16" x14ac:dyDescent="0.35">
      <c r="A21" s="88" t="s">
        <v>102</v>
      </c>
      <c r="B21" s="157">
        <f>'ATL Xpress Master'!B$18</f>
        <v>25087.5</v>
      </c>
      <c r="C21" s="158">
        <f>'ATL Xpress Master'!C$18</f>
        <v>33450</v>
      </c>
      <c r="D21" s="222">
        <f>'ATL Xpress Master'!D$18</f>
        <v>40140</v>
      </c>
      <c r="E21" s="157">
        <f>'ATL Xpress Master'!B$18</f>
        <v>25087.5</v>
      </c>
      <c r="F21" s="158">
        <f>'ATL Xpress Master'!C$18</f>
        <v>33450</v>
      </c>
      <c r="G21" s="222">
        <f>'ATL Xpress Master'!D$18</f>
        <v>40140</v>
      </c>
      <c r="H21" s="157">
        <f>'ATL Xpress Master'!B$18</f>
        <v>25087.5</v>
      </c>
      <c r="I21" s="158">
        <f>'ATL Xpress Master'!C$18</f>
        <v>33450</v>
      </c>
      <c r="J21" s="222">
        <f>'ATL Xpress Master'!D$18</f>
        <v>40140</v>
      </c>
      <c r="K21" s="157">
        <f>'ATL Xpress Master'!B$18</f>
        <v>25087.5</v>
      </c>
      <c r="L21" s="158">
        <f>'ATL Xpress Master'!C$18</f>
        <v>33450</v>
      </c>
      <c r="M21" s="222">
        <f>'ATL Xpress Master'!D$18</f>
        <v>40140</v>
      </c>
      <c r="N21" s="157">
        <f>'ATL Xpress Master'!B$18</f>
        <v>25087.5</v>
      </c>
      <c r="O21" s="158">
        <f>'ATL Xpress Master'!C$18</f>
        <v>33450</v>
      </c>
      <c r="P21" s="207">
        <f>'ATL Xpress Master'!D$18</f>
        <v>40140</v>
      </c>
    </row>
    <row r="22" spans="1:16" ht="15" thickBot="1" x14ac:dyDescent="0.4">
      <c r="A22" s="89" t="s">
        <v>182</v>
      </c>
      <c r="B22" s="102">
        <f>SUM(B6:B19)</f>
        <v>0</v>
      </c>
      <c r="C22" s="24">
        <f t="shared" ref="C22:P22" si="1">SUM(C6:C19)</f>
        <v>0</v>
      </c>
      <c r="D22" s="223">
        <f t="shared" si="1"/>
        <v>0</v>
      </c>
      <c r="E22" s="102">
        <f t="shared" si="1"/>
        <v>0</v>
      </c>
      <c r="F22" s="24">
        <f t="shared" si="1"/>
        <v>0</v>
      </c>
      <c r="G22" s="223">
        <f t="shared" si="1"/>
        <v>0</v>
      </c>
      <c r="H22" s="102">
        <f t="shared" si="1"/>
        <v>0</v>
      </c>
      <c r="I22" s="24">
        <f t="shared" si="1"/>
        <v>0</v>
      </c>
      <c r="J22" s="223">
        <f t="shared" si="1"/>
        <v>0</v>
      </c>
      <c r="K22" s="102">
        <f t="shared" si="1"/>
        <v>0</v>
      </c>
      <c r="L22" s="24">
        <f t="shared" si="1"/>
        <v>0</v>
      </c>
      <c r="M22" s="223">
        <f t="shared" si="1"/>
        <v>0</v>
      </c>
      <c r="N22" s="102">
        <f t="shared" si="1"/>
        <v>0</v>
      </c>
      <c r="O22" s="24">
        <f t="shared" si="1"/>
        <v>0</v>
      </c>
      <c r="P22" s="208">
        <f t="shared" si="1"/>
        <v>0</v>
      </c>
    </row>
    <row r="26" spans="1:16" x14ac:dyDescent="0.35">
      <c r="A26" s="42"/>
      <c r="C26" s="250" t="s">
        <v>107</v>
      </c>
      <c r="D26" s="250"/>
    </row>
    <row r="27" spans="1:16" x14ac:dyDescent="0.35">
      <c r="A27" t="s">
        <v>42</v>
      </c>
      <c r="C27" s="250" t="s">
        <v>43</v>
      </c>
      <c r="D27" s="250"/>
    </row>
  </sheetData>
  <mergeCells count="7">
    <mergeCell ref="K4:M4"/>
    <mergeCell ref="N4:P4"/>
    <mergeCell ref="C26:D26"/>
    <mergeCell ref="C27:D27"/>
    <mergeCell ref="B4:D4"/>
    <mergeCell ref="E4:G4"/>
    <mergeCell ref="H4:J4"/>
  </mergeCells>
  <pageMargins left="0.7" right="0.7" top="0.75" bottom="0.75" header="0.3" footer="0.3"/>
  <pageSetup scale="77" orientation="landscape" horizontalDpi="4294967294"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P19"/>
  <sheetViews>
    <sheetView zoomScaleNormal="100" workbookViewId="0">
      <selection activeCell="J23" sqref="J23"/>
    </sheetView>
  </sheetViews>
  <sheetFormatPr defaultColWidth="18" defaultRowHeight="14.5" x14ac:dyDescent="0.35"/>
  <cols>
    <col min="1" max="1" width="39.81640625" customWidth="1"/>
    <col min="2" max="2" width="15.1796875" customWidth="1"/>
    <col min="3" max="4" width="15" customWidth="1"/>
  </cols>
  <sheetData>
    <row r="1" spans="1:16" x14ac:dyDescent="0.35">
      <c r="A1" s="10" t="s">
        <v>128</v>
      </c>
      <c r="B1" s="10"/>
      <c r="C1" s="10"/>
      <c r="D1" s="10"/>
    </row>
    <row r="2" spans="1:16" x14ac:dyDescent="0.35">
      <c r="A2" s="10" t="s">
        <v>164</v>
      </c>
      <c r="B2" s="10"/>
      <c r="C2" s="10"/>
      <c r="D2" s="10"/>
    </row>
    <row r="4" spans="1:16" ht="15" thickBot="1" x14ac:dyDescent="0.4">
      <c r="B4" s="71"/>
      <c r="C4" s="71"/>
      <c r="D4" s="71"/>
    </row>
    <row r="5" spans="1:16" ht="50.15" customHeight="1" x14ac:dyDescent="0.35">
      <c r="A5" s="81" t="s">
        <v>67</v>
      </c>
      <c r="B5" s="259" t="s">
        <v>130</v>
      </c>
      <c r="C5" s="260"/>
      <c r="D5" s="261"/>
      <c r="E5" s="259" t="s">
        <v>131</v>
      </c>
      <c r="F5" s="260"/>
      <c r="G5" s="261"/>
      <c r="H5" s="259" t="s">
        <v>132</v>
      </c>
      <c r="I5" s="260"/>
      <c r="J5" s="261"/>
      <c r="K5" s="259" t="s">
        <v>133</v>
      </c>
      <c r="L5" s="260"/>
      <c r="M5" s="261"/>
      <c r="N5" s="259" t="s">
        <v>134</v>
      </c>
      <c r="O5" s="260"/>
      <c r="P5" s="261"/>
    </row>
    <row r="6" spans="1:16" ht="14.5" customHeight="1" x14ac:dyDescent="0.35">
      <c r="A6" s="81"/>
      <c r="B6" s="97" t="s">
        <v>22</v>
      </c>
      <c r="C6" s="61" t="s">
        <v>23</v>
      </c>
      <c r="D6" s="98" t="s">
        <v>24</v>
      </c>
      <c r="E6" s="97" t="s">
        <v>22</v>
      </c>
      <c r="F6" s="61" t="s">
        <v>23</v>
      </c>
      <c r="G6" s="98" t="s">
        <v>24</v>
      </c>
      <c r="H6" s="97" t="s">
        <v>22</v>
      </c>
      <c r="I6" s="61" t="s">
        <v>23</v>
      </c>
      <c r="J6" s="98" t="s">
        <v>24</v>
      </c>
      <c r="K6" s="97" t="s">
        <v>22</v>
      </c>
      <c r="L6" s="61" t="s">
        <v>23</v>
      </c>
      <c r="M6" s="98" t="s">
        <v>24</v>
      </c>
      <c r="N6" s="97" t="s">
        <v>22</v>
      </c>
      <c r="O6" s="61" t="s">
        <v>23</v>
      </c>
      <c r="P6" s="98" t="s">
        <v>24</v>
      </c>
    </row>
    <row r="7" spans="1:16" x14ac:dyDescent="0.35">
      <c r="A7" s="148" t="s">
        <v>189</v>
      </c>
      <c r="B7" s="209"/>
      <c r="C7" s="175"/>
      <c r="D7" s="210"/>
      <c r="E7" s="214"/>
      <c r="F7" s="176"/>
      <c r="G7" s="215"/>
      <c r="H7" s="214"/>
      <c r="I7" s="176"/>
      <c r="J7" s="215"/>
      <c r="K7" s="214"/>
      <c r="L7" s="176"/>
      <c r="M7" s="215"/>
      <c r="N7" s="214"/>
      <c r="O7" s="176"/>
      <c r="P7" s="215"/>
    </row>
    <row r="8" spans="1:16" x14ac:dyDescent="0.35">
      <c r="A8" s="148" t="s">
        <v>136</v>
      </c>
      <c r="B8" s="209"/>
      <c r="C8" s="175"/>
      <c r="D8" s="210"/>
      <c r="E8" s="214"/>
      <c r="F8" s="176"/>
      <c r="G8" s="215"/>
      <c r="H8" s="214"/>
      <c r="I8" s="176"/>
      <c r="J8" s="215"/>
      <c r="K8" s="214"/>
      <c r="L8" s="176"/>
      <c r="M8" s="215"/>
      <c r="N8" s="214"/>
      <c r="O8" s="176"/>
      <c r="P8" s="215"/>
    </row>
    <row r="9" spans="1:16" x14ac:dyDescent="0.35">
      <c r="A9" s="148" t="s">
        <v>137</v>
      </c>
      <c r="B9" s="209"/>
      <c r="C9" s="175"/>
      <c r="D9" s="210"/>
      <c r="E9" s="214"/>
      <c r="F9" s="176"/>
      <c r="G9" s="215"/>
      <c r="H9" s="214"/>
      <c r="I9" s="176"/>
      <c r="J9" s="215"/>
      <c r="K9" s="214"/>
      <c r="L9" s="176"/>
      <c r="M9" s="215"/>
      <c r="N9" s="214"/>
      <c r="O9" s="176"/>
      <c r="P9" s="215"/>
    </row>
    <row r="10" spans="1:16" ht="15" thickBot="1" x14ac:dyDescent="0.4">
      <c r="A10" s="148" t="s">
        <v>249</v>
      </c>
      <c r="B10" s="211"/>
      <c r="C10" s="212"/>
      <c r="D10" s="213"/>
      <c r="E10" s="216"/>
      <c r="F10" s="217"/>
      <c r="G10" s="218"/>
      <c r="H10" s="216"/>
      <c r="I10" s="217"/>
      <c r="J10" s="218"/>
      <c r="K10" s="216"/>
      <c r="L10" s="217"/>
      <c r="M10" s="218"/>
      <c r="N10" s="216"/>
      <c r="O10" s="217"/>
      <c r="P10" s="218"/>
    </row>
    <row r="12" spans="1:16" x14ac:dyDescent="0.35">
      <c r="B12" s="62"/>
      <c r="C12" s="62"/>
      <c r="D12" s="62"/>
    </row>
    <row r="14" spans="1:16" x14ac:dyDescent="0.35">
      <c r="A14" s="42"/>
      <c r="C14" t="s">
        <v>138</v>
      </c>
    </row>
    <row r="15" spans="1:16" x14ac:dyDescent="0.35">
      <c r="A15" t="s">
        <v>42</v>
      </c>
      <c r="C15" t="s">
        <v>43</v>
      </c>
    </row>
    <row r="17" spans="2:7" x14ac:dyDescent="0.35">
      <c r="B17" s="62"/>
      <c r="C17" s="62"/>
      <c r="D17" s="62"/>
    </row>
    <row r="19" spans="2:7" x14ac:dyDescent="0.35">
      <c r="E19" s="250"/>
      <c r="F19" s="250"/>
      <c r="G19" s="250"/>
    </row>
  </sheetData>
  <mergeCells count="6">
    <mergeCell ref="E19:G19"/>
    <mergeCell ref="H5:J5"/>
    <mergeCell ref="K5:M5"/>
    <mergeCell ref="N5:P5"/>
    <mergeCell ref="B5:D5"/>
    <mergeCell ref="E5:G5"/>
  </mergeCells>
  <pageMargins left="0.7" right="0.7" top="0.75" bottom="0.75" header="0.3" footer="0.3"/>
  <pageSetup scale="65"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70C0"/>
    <pageSetUpPr fitToPage="1"/>
  </sheetPr>
  <dimension ref="A1:G43"/>
  <sheetViews>
    <sheetView topLeftCell="A4" zoomScaleNormal="100" workbookViewId="0">
      <selection activeCell="D51" sqref="D51"/>
    </sheetView>
  </sheetViews>
  <sheetFormatPr defaultColWidth="18" defaultRowHeight="14.5" x14ac:dyDescent="0.35"/>
  <cols>
    <col min="1" max="1" width="58.453125" customWidth="1"/>
    <col min="2" max="2" width="20.81640625" customWidth="1"/>
    <col min="3" max="3" width="18" customWidth="1"/>
  </cols>
  <sheetData>
    <row r="1" spans="1:7" ht="14.5" customHeight="1" x14ac:dyDescent="0.35">
      <c r="A1" s="10"/>
      <c r="B1" s="10"/>
      <c r="C1" s="262" t="s">
        <v>186</v>
      </c>
      <c r="D1" s="262"/>
      <c r="E1" s="262"/>
      <c r="F1" s="262"/>
      <c r="G1" s="262"/>
    </row>
    <row r="2" spans="1:7" ht="14.25" customHeight="1" x14ac:dyDescent="0.35">
      <c r="A2" s="10" t="s">
        <v>187</v>
      </c>
      <c r="B2" s="10"/>
      <c r="C2" s="262"/>
      <c r="D2" s="262"/>
      <c r="E2" s="262"/>
      <c r="F2" s="262"/>
      <c r="G2" s="262"/>
    </row>
    <row r="3" spans="1:7" ht="14.75" customHeight="1" thickBot="1" x14ac:dyDescent="0.4">
      <c r="C3" s="262"/>
      <c r="D3" s="262"/>
      <c r="E3" s="262"/>
      <c r="F3" s="262"/>
      <c r="G3" s="262"/>
    </row>
    <row r="4" spans="1:7" ht="15" thickBot="1" x14ac:dyDescent="0.4">
      <c r="A4" s="267" t="s">
        <v>188</v>
      </c>
      <c r="B4" s="267" t="s">
        <v>227</v>
      </c>
      <c r="C4" s="264" t="s">
        <v>230</v>
      </c>
      <c r="D4" s="265"/>
      <c r="E4" s="265"/>
      <c r="F4" s="265"/>
      <c r="G4" s="266"/>
    </row>
    <row r="5" spans="1:7" ht="15" thickBot="1" x14ac:dyDescent="0.4">
      <c r="A5" s="269"/>
      <c r="B5" s="268"/>
      <c r="C5" s="123" t="s">
        <v>17</v>
      </c>
      <c r="D5" s="129" t="s">
        <v>18</v>
      </c>
      <c r="E5" s="123" t="s">
        <v>19</v>
      </c>
      <c r="F5" s="128" t="s">
        <v>20</v>
      </c>
      <c r="G5" s="124" t="s">
        <v>21</v>
      </c>
    </row>
    <row r="6" spans="1:7" x14ac:dyDescent="0.35">
      <c r="A6" s="86" t="s">
        <v>214</v>
      </c>
      <c r="B6" s="86"/>
      <c r="C6" s="177"/>
      <c r="D6" s="177"/>
      <c r="E6" s="177"/>
      <c r="F6" s="178"/>
      <c r="G6" s="179"/>
    </row>
    <row r="7" spans="1:7" x14ac:dyDescent="0.35">
      <c r="A7" s="27" t="s">
        <v>192</v>
      </c>
      <c r="B7" s="141">
        <v>1</v>
      </c>
      <c r="C7" s="180"/>
      <c r="D7" s="180"/>
      <c r="E7" s="180"/>
      <c r="F7" s="181"/>
      <c r="G7" s="182"/>
    </row>
    <row r="8" spans="1:7" x14ac:dyDescent="0.35">
      <c r="A8" s="27" t="s">
        <v>193</v>
      </c>
      <c r="B8" s="141"/>
      <c r="C8" s="183"/>
      <c r="D8" s="183"/>
      <c r="E8" s="183"/>
      <c r="F8" s="184"/>
      <c r="G8" s="185"/>
    </row>
    <row r="9" spans="1:7" x14ac:dyDescent="0.35">
      <c r="A9" s="119" t="s">
        <v>194</v>
      </c>
      <c r="B9" s="141">
        <v>1</v>
      </c>
      <c r="C9" s="183"/>
      <c r="D9" s="183"/>
      <c r="E9" s="183"/>
      <c r="F9" s="184"/>
      <c r="G9" s="185"/>
    </row>
    <row r="10" spans="1:7" x14ac:dyDescent="0.35">
      <c r="A10" s="27" t="s">
        <v>197</v>
      </c>
      <c r="B10" s="141">
        <v>1</v>
      </c>
      <c r="C10" s="183"/>
      <c r="D10" s="183"/>
      <c r="E10" s="183"/>
      <c r="F10" s="184"/>
      <c r="G10" s="185"/>
    </row>
    <row r="11" spans="1:7" x14ac:dyDescent="0.35">
      <c r="A11" s="27" t="s">
        <v>199</v>
      </c>
      <c r="B11" s="141"/>
      <c r="C11" s="183"/>
      <c r="D11" s="183"/>
      <c r="E11" s="183"/>
      <c r="F11" s="184"/>
      <c r="G11" s="185"/>
    </row>
    <row r="12" spans="1:7" x14ac:dyDescent="0.35">
      <c r="A12" s="119" t="s">
        <v>200</v>
      </c>
      <c r="B12" s="141">
        <f>ROUND(B32/8,0)</f>
        <v>3</v>
      </c>
      <c r="C12" s="183"/>
      <c r="D12" s="183"/>
      <c r="E12" s="183"/>
      <c r="F12" s="184"/>
      <c r="G12" s="185"/>
    </row>
    <row r="13" spans="1:7" x14ac:dyDescent="0.35">
      <c r="A13" s="119" t="s">
        <v>201</v>
      </c>
      <c r="B13" s="141">
        <v>1</v>
      </c>
      <c r="C13" s="183"/>
      <c r="D13" s="183"/>
      <c r="E13" s="183"/>
      <c r="F13" s="184"/>
      <c r="G13" s="185"/>
    </row>
    <row r="14" spans="1:7" x14ac:dyDescent="0.35">
      <c r="A14" s="119" t="s">
        <v>202</v>
      </c>
      <c r="B14" s="141">
        <f>ROUND(B31/25,0)</f>
        <v>2</v>
      </c>
      <c r="C14" s="183"/>
      <c r="D14" s="183"/>
      <c r="E14" s="183"/>
      <c r="F14" s="184"/>
      <c r="G14" s="185"/>
    </row>
    <row r="15" spans="1:7" x14ac:dyDescent="0.35">
      <c r="A15" s="120" t="s">
        <v>228</v>
      </c>
      <c r="B15" s="141"/>
      <c r="C15" s="183"/>
      <c r="D15" s="183"/>
      <c r="E15" s="183"/>
      <c r="F15" s="184"/>
      <c r="G15" s="185"/>
    </row>
    <row r="16" spans="1:7" x14ac:dyDescent="0.35">
      <c r="A16" s="27" t="s">
        <v>203</v>
      </c>
      <c r="B16" s="141">
        <v>1</v>
      </c>
      <c r="C16" s="183"/>
      <c r="D16" s="183"/>
      <c r="E16" s="183"/>
      <c r="F16" s="184"/>
      <c r="G16" s="185"/>
    </row>
    <row r="17" spans="1:7" x14ac:dyDescent="0.35">
      <c r="A17" s="27" t="s">
        <v>204</v>
      </c>
      <c r="B17" s="141">
        <v>1</v>
      </c>
      <c r="C17" s="183"/>
      <c r="D17" s="183"/>
      <c r="E17" s="183"/>
      <c r="F17" s="184"/>
      <c r="G17" s="185"/>
    </row>
    <row r="18" spans="1:7" x14ac:dyDescent="0.35">
      <c r="A18" s="27" t="s">
        <v>225</v>
      </c>
      <c r="B18" s="141">
        <v>1</v>
      </c>
      <c r="C18" s="183"/>
      <c r="D18" s="183"/>
      <c r="E18" s="183"/>
      <c r="F18" s="184"/>
      <c r="G18" s="185"/>
    </row>
    <row r="19" spans="1:7" x14ac:dyDescent="0.35">
      <c r="A19" s="27" t="s">
        <v>205</v>
      </c>
      <c r="B19" s="141">
        <v>1</v>
      </c>
      <c r="C19" s="183"/>
      <c r="D19" s="183"/>
      <c r="E19" s="183"/>
      <c r="F19" s="184"/>
      <c r="G19" s="185"/>
    </row>
    <row r="20" spans="1:7" x14ac:dyDescent="0.35">
      <c r="A20" s="27" t="s">
        <v>206</v>
      </c>
      <c r="B20" s="141">
        <f>ROUND(B31/40,0)</f>
        <v>1</v>
      </c>
      <c r="C20" s="183"/>
      <c r="D20" s="183"/>
      <c r="E20" s="183"/>
      <c r="F20" s="184"/>
      <c r="G20" s="185"/>
    </row>
    <row r="21" spans="1:7" x14ac:dyDescent="0.35">
      <c r="A21" s="27" t="s">
        <v>207</v>
      </c>
      <c r="B21" s="141">
        <f>ROUND(0.2*B31/8,0)</f>
        <v>1</v>
      </c>
      <c r="C21" s="183"/>
      <c r="D21" s="183"/>
      <c r="E21" s="183"/>
      <c r="F21" s="184"/>
      <c r="G21" s="185"/>
    </row>
    <row r="22" spans="1:7" x14ac:dyDescent="0.35">
      <c r="A22" s="27" t="s">
        <v>208</v>
      </c>
      <c r="B22" s="141">
        <f>ROUND(0.4*B31/8,0)</f>
        <v>2</v>
      </c>
      <c r="C22" s="183"/>
      <c r="D22" s="183"/>
      <c r="E22" s="183"/>
      <c r="F22" s="184"/>
      <c r="G22" s="185"/>
    </row>
    <row r="23" spans="1:7" x14ac:dyDescent="0.35">
      <c r="A23" s="27" t="s">
        <v>209</v>
      </c>
      <c r="B23" s="141">
        <f>ROUND(0.4*B31/8,0)</f>
        <v>2</v>
      </c>
      <c r="C23" s="183"/>
      <c r="D23" s="183"/>
      <c r="E23" s="183"/>
      <c r="F23" s="184"/>
      <c r="G23" s="185"/>
    </row>
    <row r="24" spans="1:7" x14ac:dyDescent="0.35">
      <c r="A24" s="27" t="s">
        <v>211</v>
      </c>
      <c r="B24" s="141">
        <f>ROUND(B31/40,0)</f>
        <v>1</v>
      </c>
      <c r="C24" s="183"/>
      <c r="D24" s="183"/>
      <c r="E24" s="183"/>
      <c r="F24" s="184"/>
      <c r="G24" s="185"/>
    </row>
    <row r="25" spans="1:7" x14ac:dyDescent="0.35">
      <c r="A25" s="27" t="s">
        <v>212</v>
      </c>
      <c r="B25" s="141">
        <f>ROUND(B33/8,0)</f>
        <v>5</v>
      </c>
      <c r="C25" s="183"/>
      <c r="D25" s="183"/>
      <c r="E25" s="183"/>
      <c r="F25" s="184"/>
      <c r="G25" s="185"/>
    </row>
    <row r="26" spans="1:7" ht="15" thickBot="1" x14ac:dyDescent="0.4">
      <c r="A26" s="125" t="s">
        <v>226</v>
      </c>
      <c r="B26" s="142">
        <v>1</v>
      </c>
      <c r="C26" s="183"/>
      <c r="D26" s="183"/>
      <c r="E26" s="183"/>
      <c r="F26" s="184"/>
      <c r="G26" s="185"/>
    </row>
    <row r="27" spans="1:7" ht="15" thickBot="1" x14ac:dyDescent="0.4">
      <c r="A27" s="264" t="s">
        <v>238</v>
      </c>
      <c r="B27" s="265"/>
      <c r="C27" s="114">
        <f>SUMPRODUCT($B$7:$B$26,C7:C26)</f>
        <v>0</v>
      </c>
      <c r="D27" s="114">
        <f t="shared" ref="D27:G27" si="0">SUMPRODUCT($B$7:$B$26,D7:D26)</f>
        <v>0</v>
      </c>
      <c r="E27" s="114">
        <f t="shared" si="0"/>
        <v>0</v>
      </c>
      <c r="F27" s="126">
        <f t="shared" si="0"/>
        <v>0</v>
      </c>
      <c r="G27" s="121">
        <f t="shared" si="0"/>
        <v>0</v>
      </c>
    </row>
    <row r="30" spans="1:7" x14ac:dyDescent="0.35">
      <c r="A30" s="255" t="s">
        <v>240</v>
      </c>
      <c r="B30" s="263"/>
    </row>
    <row r="31" spans="1:7" x14ac:dyDescent="0.35">
      <c r="A31" s="59" t="s">
        <v>218</v>
      </c>
      <c r="B31" s="176">
        <v>40</v>
      </c>
    </row>
    <row r="32" spans="1:7" x14ac:dyDescent="0.35">
      <c r="A32" s="59" t="s">
        <v>221</v>
      </c>
      <c r="B32" s="176">
        <v>26</v>
      </c>
    </row>
    <row r="33" spans="1:2" ht="27" customHeight="1" x14ac:dyDescent="0.35">
      <c r="A33" s="59" t="s">
        <v>223</v>
      </c>
      <c r="B33" s="176">
        <v>38</v>
      </c>
    </row>
    <row r="34" spans="1:2" ht="27" customHeight="1" x14ac:dyDescent="0.35"/>
    <row r="35" spans="1:2" ht="27" customHeight="1" x14ac:dyDescent="0.35">
      <c r="A35" s="42"/>
    </row>
    <row r="36" spans="1:2" ht="16.5" customHeight="1" x14ac:dyDescent="0.35">
      <c r="A36" t="s">
        <v>42</v>
      </c>
    </row>
    <row r="38" spans="1:2" x14ac:dyDescent="0.35">
      <c r="A38" s="37" t="s">
        <v>162</v>
      </c>
      <c r="B38" s="37"/>
    </row>
    <row r="39" spans="1:2" x14ac:dyDescent="0.35">
      <c r="A39" t="s">
        <v>163</v>
      </c>
    </row>
    <row r="40" spans="1:2" x14ac:dyDescent="0.35">
      <c r="A40" s="38"/>
      <c r="B40" s="38"/>
    </row>
    <row r="41" spans="1:2" x14ac:dyDescent="0.35">
      <c r="A41" s="38"/>
      <c r="B41" s="38"/>
    </row>
    <row r="42" spans="1:2" x14ac:dyDescent="0.35">
      <c r="A42" s="39"/>
      <c r="B42" s="39"/>
    </row>
    <row r="43" spans="1:2" x14ac:dyDescent="0.35">
      <c r="A43" s="39"/>
      <c r="B43" s="39"/>
    </row>
  </sheetData>
  <mergeCells count="6">
    <mergeCell ref="C1:G3"/>
    <mergeCell ref="A30:B30"/>
    <mergeCell ref="A27:B27"/>
    <mergeCell ref="C4:G4"/>
    <mergeCell ref="B4:B5"/>
    <mergeCell ref="A4:A5"/>
  </mergeCells>
  <pageMargins left="0.7" right="0.7" top="0.75" bottom="0.75" header="0.3" footer="0.3"/>
  <pageSetup scale="82" fitToHeight="0" orientation="landscape" horizontalDpi="4294967294"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70C0"/>
    <pageSetUpPr fitToPage="1"/>
  </sheetPr>
  <dimension ref="A1:I56"/>
  <sheetViews>
    <sheetView zoomScaleNormal="100" workbookViewId="0">
      <selection activeCell="I50" sqref="I50"/>
    </sheetView>
  </sheetViews>
  <sheetFormatPr defaultColWidth="18" defaultRowHeight="14.5" x14ac:dyDescent="0.35"/>
  <cols>
    <col min="1" max="1" width="58.453125" customWidth="1"/>
    <col min="2" max="3" width="22.81640625" customWidth="1"/>
    <col min="4" max="4" width="21.453125" customWidth="1"/>
    <col min="5" max="5" width="18" customWidth="1"/>
  </cols>
  <sheetData>
    <row r="1" spans="1:9" ht="14.5" customHeight="1" x14ac:dyDescent="0.35">
      <c r="A1" s="10"/>
      <c r="B1" s="10"/>
      <c r="C1" s="10"/>
      <c r="D1" s="10"/>
      <c r="E1" s="273" t="s">
        <v>183</v>
      </c>
      <c r="F1" s="274"/>
      <c r="G1" s="274"/>
      <c r="H1" s="274"/>
      <c r="I1" s="274"/>
    </row>
    <row r="2" spans="1:9" ht="14.25" customHeight="1" x14ac:dyDescent="0.35">
      <c r="A2" s="10" t="s">
        <v>184</v>
      </c>
      <c r="B2" s="10"/>
      <c r="C2" s="10"/>
      <c r="D2" s="10"/>
      <c r="E2" s="275"/>
      <c r="F2" s="262"/>
      <c r="G2" s="262"/>
      <c r="H2" s="262"/>
      <c r="I2" s="262"/>
    </row>
    <row r="3" spans="1:9" ht="14.75" customHeight="1" thickBot="1" x14ac:dyDescent="0.4">
      <c r="E3" s="276"/>
      <c r="F3" s="277"/>
      <c r="G3" s="277"/>
      <c r="H3" s="277"/>
      <c r="I3" s="277"/>
    </row>
    <row r="4" spans="1:9" ht="15" thickBot="1" x14ac:dyDescent="0.4">
      <c r="A4" s="110" t="s">
        <v>185</v>
      </c>
      <c r="B4" s="270" t="s">
        <v>227</v>
      </c>
      <c r="C4" s="271"/>
      <c r="D4" s="272"/>
      <c r="E4" s="264" t="s">
        <v>230</v>
      </c>
      <c r="F4" s="265"/>
      <c r="G4" s="265"/>
      <c r="H4" s="265"/>
      <c r="I4" s="266"/>
    </row>
    <row r="5" spans="1:9" x14ac:dyDescent="0.35">
      <c r="A5" s="113"/>
      <c r="B5" s="31" t="s">
        <v>215</v>
      </c>
      <c r="C5" s="31" t="s">
        <v>216</v>
      </c>
      <c r="D5" s="130" t="s">
        <v>217</v>
      </c>
      <c r="E5" s="110" t="s">
        <v>17</v>
      </c>
      <c r="F5" s="110" t="s">
        <v>18</v>
      </c>
      <c r="G5" s="110" t="s">
        <v>19</v>
      </c>
      <c r="H5" s="110" t="s">
        <v>20</v>
      </c>
      <c r="I5" s="110" t="s">
        <v>21</v>
      </c>
    </row>
    <row r="6" spans="1:9" x14ac:dyDescent="0.35">
      <c r="A6" s="115" t="s">
        <v>214</v>
      </c>
      <c r="B6" s="61"/>
      <c r="C6" s="61"/>
      <c r="D6" s="81"/>
      <c r="E6" s="186"/>
      <c r="F6" s="187"/>
      <c r="G6" s="187"/>
      <c r="H6" s="187"/>
      <c r="I6" s="186"/>
    </row>
    <row r="7" spans="1:9" x14ac:dyDescent="0.35">
      <c r="A7" s="27" t="s">
        <v>192</v>
      </c>
      <c r="B7" s="143"/>
      <c r="C7" s="143"/>
      <c r="D7" s="144">
        <v>1</v>
      </c>
      <c r="E7" s="186"/>
      <c r="F7" s="187"/>
      <c r="G7" s="187"/>
      <c r="H7" s="187"/>
      <c r="I7" s="186"/>
    </row>
    <row r="8" spans="1:9" x14ac:dyDescent="0.35">
      <c r="A8" s="27" t="s">
        <v>193</v>
      </c>
      <c r="B8" s="145"/>
      <c r="C8" s="145"/>
      <c r="D8" s="145"/>
      <c r="E8" s="186"/>
      <c r="F8" s="187"/>
      <c r="G8" s="187"/>
      <c r="H8" s="187"/>
      <c r="I8" s="186"/>
    </row>
    <row r="9" spans="1:9" x14ac:dyDescent="0.35">
      <c r="A9" s="87" t="s">
        <v>194</v>
      </c>
      <c r="B9" s="146">
        <v>1</v>
      </c>
      <c r="C9" s="146"/>
      <c r="D9" s="147"/>
      <c r="E9" s="186"/>
      <c r="F9" s="187"/>
      <c r="G9" s="187"/>
      <c r="H9" s="187"/>
      <c r="I9" s="186"/>
    </row>
    <row r="10" spans="1:9" x14ac:dyDescent="0.35">
      <c r="A10" s="87" t="s">
        <v>195</v>
      </c>
      <c r="B10" s="96"/>
      <c r="C10" s="96">
        <v>1</v>
      </c>
      <c r="D10" s="148"/>
      <c r="E10" s="186"/>
      <c r="F10" s="187"/>
      <c r="G10" s="187"/>
      <c r="H10" s="187"/>
      <c r="I10" s="186"/>
    </row>
    <row r="11" spans="1:9" x14ac:dyDescent="0.35">
      <c r="A11" s="87" t="s">
        <v>196</v>
      </c>
      <c r="B11" s="96"/>
      <c r="C11" s="96">
        <v>1</v>
      </c>
      <c r="D11" s="148"/>
      <c r="E11" s="186"/>
      <c r="F11" s="187"/>
      <c r="G11" s="187"/>
      <c r="H11" s="187"/>
      <c r="I11" s="186"/>
    </row>
    <row r="12" spans="1:9" x14ac:dyDescent="0.35">
      <c r="A12" s="87" t="s">
        <v>197</v>
      </c>
      <c r="B12" s="96"/>
      <c r="C12" s="96"/>
      <c r="D12" s="148">
        <v>1</v>
      </c>
      <c r="E12" s="186"/>
      <c r="F12" s="187"/>
      <c r="G12" s="187"/>
      <c r="H12" s="187"/>
      <c r="I12" s="186"/>
    </row>
    <row r="13" spans="1:9" x14ac:dyDescent="0.35">
      <c r="A13" s="87" t="s">
        <v>198</v>
      </c>
      <c r="B13" s="96"/>
      <c r="C13" s="96"/>
      <c r="D13" s="148">
        <v>1</v>
      </c>
      <c r="E13" s="186"/>
      <c r="F13" s="187"/>
      <c r="G13" s="187"/>
      <c r="H13" s="187"/>
      <c r="I13" s="186"/>
    </row>
    <row r="14" spans="1:9" x14ac:dyDescent="0.35">
      <c r="A14" s="27" t="s">
        <v>199</v>
      </c>
      <c r="B14" s="145"/>
      <c r="C14" s="145"/>
      <c r="D14" s="145"/>
      <c r="E14" s="186"/>
      <c r="F14" s="187"/>
      <c r="G14" s="187"/>
      <c r="H14" s="187"/>
      <c r="I14" s="186"/>
    </row>
    <row r="15" spans="1:9" x14ac:dyDescent="0.35">
      <c r="A15" s="87" t="s">
        <v>200</v>
      </c>
      <c r="B15" s="96">
        <f>ROUND(B43/8,0)</f>
        <v>2</v>
      </c>
      <c r="C15" s="96">
        <f>ROUND(C43/8,0)</f>
        <v>7</v>
      </c>
      <c r="D15" s="148"/>
      <c r="E15" s="186"/>
      <c r="F15" s="187"/>
      <c r="G15" s="187"/>
      <c r="H15" s="187"/>
      <c r="I15" s="186"/>
    </row>
    <row r="16" spans="1:9" x14ac:dyDescent="0.35">
      <c r="A16" s="87" t="s">
        <v>201</v>
      </c>
      <c r="B16" s="96">
        <v>1</v>
      </c>
      <c r="C16" s="96">
        <v>3</v>
      </c>
      <c r="D16" s="148"/>
      <c r="E16" s="186"/>
      <c r="F16" s="187"/>
      <c r="G16" s="187"/>
      <c r="H16" s="187"/>
      <c r="I16" s="186"/>
    </row>
    <row r="17" spans="1:9" x14ac:dyDescent="0.35">
      <c r="A17" s="87" t="s">
        <v>202</v>
      </c>
      <c r="B17" s="96">
        <v>1</v>
      </c>
      <c r="C17" s="96">
        <f>ROUND(C42/25,0)</f>
        <v>3</v>
      </c>
      <c r="D17" s="148"/>
      <c r="E17" s="186"/>
      <c r="F17" s="187"/>
      <c r="G17" s="187"/>
      <c r="H17" s="187"/>
      <c r="I17" s="186"/>
    </row>
    <row r="18" spans="1:9" x14ac:dyDescent="0.35">
      <c r="A18" s="87"/>
      <c r="B18" s="96"/>
      <c r="C18" s="96"/>
      <c r="D18" s="148"/>
      <c r="E18" s="186"/>
      <c r="F18" s="187"/>
      <c r="G18" s="187"/>
      <c r="H18" s="187"/>
      <c r="I18" s="186"/>
    </row>
    <row r="19" spans="1:9" x14ac:dyDescent="0.35">
      <c r="A19" s="107" t="s">
        <v>213</v>
      </c>
      <c r="B19" s="61"/>
      <c r="C19" s="61"/>
      <c r="D19" s="81"/>
      <c r="E19" s="186"/>
      <c r="F19" s="187"/>
      <c r="G19" s="187"/>
      <c r="H19" s="187"/>
      <c r="I19" s="186"/>
    </row>
    <row r="20" spans="1:9" x14ac:dyDescent="0.35">
      <c r="A20" s="87" t="s">
        <v>203</v>
      </c>
      <c r="B20" s="96"/>
      <c r="C20" s="96"/>
      <c r="D20" s="148">
        <v>1</v>
      </c>
      <c r="E20" s="186"/>
      <c r="F20" s="187"/>
      <c r="G20" s="187"/>
      <c r="H20" s="187"/>
      <c r="I20" s="186"/>
    </row>
    <row r="21" spans="1:9" x14ac:dyDescent="0.35">
      <c r="A21" s="87" t="s">
        <v>204</v>
      </c>
      <c r="B21" s="96"/>
      <c r="C21" s="96"/>
      <c r="D21" s="148">
        <v>1</v>
      </c>
      <c r="E21" s="186"/>
      <c r="F21" s="187"/>
      <c r="G21" s="187"/>
      <c r="H21" s="187"/>
      <c r="I21" s="186"/>
    </row>
    <row r="22" spans="1:9" x14ac:dyDescent="0.35">
      <c r="A22" s="87" t="s">
        <v>205</v>
      </c>
      <c r="B22" s="96"/>
      <c r="C22" s="96"/>
      <c r="D22" s="148">
        <v>1</v>
      </c>
      <c r="E22" s="186"/>
      <c r="F22" s="187"/>
      <c r="G22" s="187"/>
      <c r="H22" s="187"/>
      <c r="I22" s="186"/>
    </row>
    <row r="23" spans="1:9" x14ac:dyDescent="0.35">
      <c r="A23" s="87" t="s">
        <v>206</v>
      </c>
      <c r="B23" s="96"/>
      <c r="C23" s="96"/>
      <c r="D23" s="148">
        <f>ROUND($D$42/40,0)</f>
        <v>3</v>
      </c>
      <c r="E23" s="186"/>
      <c r="F23" s="187"/>
      <c r="G23" s="187"/>
      <c r="H23" s="187"/>
      <c r="I23" s="186"/>
    </row>
    <row r="24" spans="1:9" x14ac:dyDescent="0.35">
      <c r="A24" s="87" t="s">
        <v>207</v>
      </c>
      <c r="B24" s="96"/>
      <c r="C24" s="96"/>
      <c r="D24" s="148">
        <f>ROUND(0.2*$D$42/8,0)</f>
        <v>3</v>
      </c>
      <c r="E24" s="186"/>
      <c r="F24" s="187"/>
      <c r="G24" s="187"/>
      <c r="H24" s="187"/>
      <c r="I24" s="186"/>
    </row>
    <row r="25" spans="1:9" x14ac:dyDescent="0.35">
      <c r="A25" s="87" t="s">
        <v>208</v>
      </c>
      <c r="B25" s="96"/>
      <c r="C25" s="96"/>
      <c r="D25" s="148">
        <f>ROUND(0.4*$D$42/8,0)</f>
        <v>5</v>
      </c>
      <c r="E25" s="186"/>
      <c r="F25" s="187"/>
      <c r="G25" s="187"/>
      <c r="H25" s="187"/>
      <c r="I25" s="186"/>
    </row>
    <row r="26" spans="1:9" x14ac:dyDescent="0.35">
      <c r="A26" s="116" t="s">
        <v>209</v>
      </c>
      <c r="B26" s="96"/>
      <c r="C26" s="96"/>
      <c r="D26" s="148">
        <f>ROUND(0.4*$D$42/8,0)</f>
        <v>5</v>
      </c>
      <c r="E26" s="188"/>
      <c r="F26" s="189"/>
      <c r="G26" s="189"/>
      <c r="H26" s="189"/>
      <c r="I26" s="188"/>
    </row>
    <row r="27" spans="1:9" x14ac:dyDescent="0.35">
      <c r="A27" s="116" t="s">
        <v>210</v>
      </c>
      <c r="B27" s="96"/>
      <c r="C27" s="96"/>
      <c r="D27" s="148">
        <v>1</v>
      </c>
      <c r="E27" s="188"/>
      <c r="F27" s="189"/>
      <c r="G27" s="189"/>
      <c r="H27" s="189"/>
      <c r="I27" s="188"/>
    </row>
    <row r="28" spans="1:9" x14ac:dyDescent="0.35">
      <c r="A28" s="116" t="s">
        <v>211</v>
      </c>
      <c r="B28" s="96"/>
      <c r="C28" s="96"/>
      <c r="D28" s="148">
        <f>ROUND($D$42/40,0)</f>
        <v>3</v>
      </c>
      <c r="E28" s="188"/>
      <c r="F28" s="189"/>
      <c r="G28" s="189"/>
      <c r="H28" s="189"/>
      <c r="I28" s="188"/>
    </row>
    <row r="29" spans="1:9" ht="15" thickBot="1" x14ac:dyDescent="0.4">
      <c r="A29" s="117" t="s">
        <v>212</v>
      </c>
      <c r="B29" s="149"/>
      <c r="C29" s="149"/>
      <c r="D29" s="150">
        <f>ROUND($D$44/8,0)</f>
        <v>13</v>
      </c>
      <c r="E29" s="190"/>
      <c r="F29" s="191"/>
      <c r="G29" s="191"/>
      <c r="H29" s="191"/>
      <c r="I29" s="190"/>
    </row>
    <row r="30" spans="1:9" x14ac:dyDescent="0.35">
      <c r="A30" s="40"/>
      <c r="B30" s="40"/>
      <c r="C30" s="40"/>
      <c r="D30" s="40"/>
      <c r="E30" s="111"/>
      <c r="F30" s="111"/>
      <c r="G30" s="111"/>
      <c r="H30" s="111"/>
      <c r="I30" s="111"/>
    </row>
    <row r="31" spans="1:9" x14ac:dyDescent="0.35">
      <c r="A31" s="40"/>
      <c r="B31" s="40"/>
      <c r="C31" s="40"/>
      <c r="D31" s="40"/>
      <c r="E31" s="111"/>
      <c r="F31" s="111"/>
      <c r="G31" s="111"/>
      <c r="H31" s="111"/>
      <c r="I31" s="111"/>
    </row>
    <row r="32" spans="1:9" x14ac:dyDescent="0.35">
      <c r="A32" s="40"/>
      <c r="B32" s="1"/>
      <c r="C32" s="1"/>
      <c r="D32" s="61" t="s">
        <v>219</v>
      </c>
      <c r="E32" s="61" t="s">
        <v>17</v>
      </c>
      <c r="F32" s="61" t="s">
        <v>18</v>
      </c>
      <c r="G32" s="61" t="s">
        <v>19</v>
      </c>
      <c r="H32" s="61" t="s">
        <v>20</v>
      </c>
      <c r="I32" s="61" t="s">
        <v>21</v>
      </c>
    </row>
    <row r="33" spans="1:9" x14ac:dyDescent="0.35">
      <c r="A33" s="40"/>
      <c r="B33" s="112"/>
      <c r="C33" s="112"/>
      <c r="D33" s="19" t="s">
        <v>224</v>
      </c>
      <c r="E33" s="41">
        <f>(SUMPRODUCT($B$7:$B$29,E7:E29)+($B$42/$D$42)*SUMPRODUCT($D$7:$D$29,E7:E29))</f>
        <v>0</v>
      </c>
      <c r="F33" s="41">
        <f t="shared" ref="F33:I33" si="0">(SUMPRODUCT($B$7:$B$29,F7:F29)+($B$42/$D$42)*SUMPRODUCT($D$7:$D$29,F7:F29))</f>
        <v>0</v>
      </c>
      <c r="G33" s="41">
        <f t="shared" si="0"/>
        <v>0</v>
      </c>
      <c r="H33" s="41">
        <f t="shared" si="0"/>
        <v>0</v>
      </c>
      <c r="I33" s="41">
        <f t="shared" si="0"/>
        <v>0</v>
      </c>
    </row>
    <row r="34" spans="1:9" x14ac:dyDescent="0.35">
      <c r="A34" s="40"/>
      <c r="B34" s="40"/>
      <c r="C34" s="40"/>
      <c r="D34" s="40"/>
      <c r="E34" s="111"/>
      <c r="F34" s="111"/>
      <c r="G34" s="111"/>
      <c r="H34" s="111"/>
      <c r="I34" s="111"/>
    </row>
    <row r="35" spans="1:9" x14ac:dyDescent="0.35">
      <c r="A35" s="40"/>
      <c r="B35" s="40"/>
      <c r="C35" s="40"/>
      <c r="D35" s="40"/>
      <c r="E35" s="111"/>
      <c r="F35" s="111"/>
      <c r="G35" s="111"/>
      <c r="H35" s="111"/>
      <c r="I35" s="111"/>
    </row>
    <row r="36" spans="1:9" x14ac:dyDescent="0.35">
      <c r="A36" s="40"/>
      <c r="B36" s="40"/>
      <c r="C36" s="40"/>
      <c r="D36" s="109" t="s">
        <v>220</v>
      </c>
      <c r="E36" s="61" t="s">
        <v>17</v>
      </c>
      <c r="F36" s="61" t="s">
        <v>18</v>
      </c>
      <c r="G36" s="61" t="s">
        <v>19</v>
      </c>
      <c r="H36" s="61" t="s">
        <v>20</v>
      </c>
      <c r="I36" s="61" t="s">
        <v>21</v>
      </c>
    </row>
    <row r="37" spans="1:9" x14ac:dyDescent="0.35">
      <c r="A37" s="40"/>
      <c r="B37" s="40"/>
      <c r="C37" s="40"/>
      <c r="D37" s="109" t="s">
        <v>224</v>
      </c>
      <c r="E37" s="41">
        <f>(SUMPRODUCT($C$7:$C$29,E7:E29)+($C$42/$D$42)*SUMPRODUCT($D$7:$D$29,E7:E29))</f>
        <v>0</v>
      </c>
      <c r="F37" s="41">
        <f>(SUMPRODUCT($C$7:$C$29,F7:F29)+($C$42/$D$42)*SUMPRODUCT($D$7:$D$29,F7:F29))</f>
        <v>0</v>
      </c>
      <c r="G37" s="41">
        <f>(SUMPRODUCT($C$7:$C$29,G7:G29)+($C$42/$D$42)*SUMPRODUCT($D$7:$D$29,G7:G29))</f>
        <v>0</v>
      </c>
      <c r="H37" s="41">
        <f>(SUMPRODUCT($C$7:$C$29,H7:H29)+($C$42/$D$42)*SUMPRODUCT($D$7:$D$29,H7:H29))</f>
        <v>0</v>
      </c>
      <c r="I37" s="41">
        <f>(SUMPRODUCT($C$7:$C$29,I7:I29)+($C$42/$D$42)*SUMPRODUCT($D$7:$D$29,I7:I29))</f>
        <v>0</v>
      </c>
    </row>
    <row r="38" spans="1:9" x14ac:dyDescent="0.35">
      <c r="A38" s="40"/>
      <c r="B38" s="40"/>
      <c r="C38" s="40"/>
      <c r="D38" s="40"/>
      <c r="E38" s="111"/>
      <c r="F38" s="111"/>
      <c r="G38" s="111"/>
      <c r="H38" s="111"/>
      <c r="I38" s="111"/>
    </row>
    <row r="39" spans="1:9" x14ac:dyDescent="0.35">
      <c r="A39" s="40"/>
      <c r="B39" s="40"/>
      <c r="C39" s="40"/>
      <c r="D39" s="40"/>
      <c r="E39" s="111"/>
      <c r="F39" s="111"/>
      <c r="G39" s="111"/>
      <c r="H39" s="111"/>
      <c r="I39" s="111"/>
    </row>
    <row r="41" spans="1:9" x14ac:dyDescent="0.35">
      <c r="A41" s="59" t="s">
        <v>241</v>
      </c>
      <c r="B41" s="59" t="s">
        <v>215</v>
      </c>
      <c r="C41" s="59" t="s">
        <v>216</v>
      </c>
      <c r="D41" s="59" t="s">
        <v>231</v>
      </c>
    </row>
    <row r="42" spans="1:9" x14ac:dyDescent="0.35">
      <c r="A42" s="59" t="s">
        <v>218</v>
      </c>
      <c r="B42" s="176">
        <v>32</v>
      </c>
      <c r="C42" s="176">
        <v>73</v>
      </c>
      <c r="D42" s="59">
        <f>SUM(B42:C42)</f>
        <v>105</v>
      </c>
    </row>
    <row r="43" spans="1:9" x14ac:dyDescent="0.35">
      <c r="A43" s="59" t="s">
        <v>221</v>
      </c>
      <c r="B43" s="176">
        <v>19</v>
      </c>
      <c r="C43" s="176">
        <v>52</v>
      </c>
      <c r="D43" s="59">
        <f t="shared" ref="D43:D44" si="1">SUM(B43:C43)</f>
        <v>71</v>
      </c>
    </row>
    <row r="44" spans="1:9" x14ac:dyDescent="0.35">
      <c r="A44" s="59" t="s">
        <v>223</v>
      </c>
      <c r="B44" s="176">
        <v>32</v>
      </c>
      <c r="C44" s="176">
        <v>73</v>
      </c>
      <c r="D44" s="59">
        <f t="shared" si="1"/>
        <v>105</v>
      </c>
    </row>
    <row r="48" spans="1:9" ht="27" customHeight="1" x14ac:dyDescent="0.35">
      <c r="A48" s="42"/>
    </row>
    <row r="49" spans="1:4" ht="16.5" customHeight="1" x14ac:dyDescent="0.35">
      <c r="A49" t="s">
        <v>42</v>
      </c>
    </row>
    <row r="51" spans="1:4" x14ac:dyDescent="0.35">
      <c r="A51" s="37" t="s">
        <v>162</v>
      </c>
      <c r="B51" s="37"/>
      <c r="C51" s="37"/>
      <c r="D51" s="37"/>
    </row>
    <row r="52" spans="1:4" x14ac:dyDescent="0.35">
      <c r="A52" t="s">
        <v>163</v>
      </c>
    </row>
    <row r="53" spans="1:4" x14ac:dyDescent="0.35">
      <c r="A53" s="38"/>
      <c r="B53" s="38"/>
      <c r="C53" s="38"/>
      <c r="D53" s="38"/>
    </row>
    <row r="54" spans="1:4" x14ac:dyDescent="0.35">
      <c r="A54" s="38"/>
      <c r="B54" s="38"/>
      <c r="C54" s="38"/>
      <c r="D54" s="38"/>
    </row>
    <row r="55" spans="1:4" x14ac:dyDescent="0.35">
      <c r="A55" s="39"/>
      <c r="B55" s="39"/>
      <c r="C55" s="39"/>
      <c r="D55" s="39"/>
    </row>
    <row r="56" spans="1:4" x14ac:dyDescent="0.35">
      <c r="A56" s="39"/>
      <c r="B56" s="39"/>
      <c r="C56" s="39"/>
      <c r="D56" s="39"/>
    </row>
  </sheetData>
  <mergeCells count="3">
    <mergeCell ref="B4:D4"/>
    <mergeCell ref="E1:I3"/>
    <mergeCell ref="E4:I4"/>
  </mergeCells>
  <pageMargins left="0.7" right="0.7" top="0.75" bottom="0.75" header="0.3" footer="0.3"/>
  <pageSetup scale="82" fitToHeight="0" orientation="landscape" horizontalDpi="4294967294"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63024-D023-4905-AF19-08EE184B5815}">
  <dimension ref="A1:F32"/>
  <sheetViews>
    <sheetView topLeftCell="A15" workbookViewId="0">
      <selection activeCell="B31" sqref="B31"/>
    </sheetView>
  </sheetViews>
  <sheetFormatPr defaultRowHeight="14.5" x14ac:dyDescent="0.35"/>
  <cols>
    <col min="1" max="1" width="54.54296875" customWidth="1"/>
    <col min="2" max="6" width="18" customWidth="1"/>
    <col min="10" max="10" width="18" customWidth="1"/>
  </cols>
  <sheetData>
    <row r="1" spans="1:6" x14ac:dyDescent="0.35">
      <c r="A1" s="10" t="s">
        <v>229</v>
      </c>
    </row>
    <row r="3" spans="1:6" ht="15" thickBot="1" x14ac:dyDescent="0.4"/>
    <row r="4" spans="1:6" ht="15" thickBot="1" x14ac:dyDescent="0.4">
      <c r="A4" s="85" t="s">
        <v>67</v>
      </c>
      <c r="B4" s="264" t="s">
        <v>230</v>
      </c>
      <c r="C4" s="265"/>
      <c r="D4" s="265"/>
      <c r="E4" s="265"/>
      <c r="F4" s="266"/>
    </row>
    <row r="5" spans="1:6" ht="15" thickBot="1" x14ac:dyDescent="0.4">
      <c r="A5" s="87"/>
      <c r="B5" s="123" t="s">
        <v>17</v>
      </c>
      <c r="C5" s="129" t="s">
        <v>18</v>
      </c>
      <c r="D5" s="123" t="s">
        <v>19</v>
      </c>
      <c r="E5" s="128" t="s">
        <v>20</v>
      </c>
      <c r="F5" s="124" t="s">
        <v>21</v>
      </c>
    </row>
    <row r="6" spans="1:6" x14ac:dyDescent="0.35">
      <c r="A6" s="87" t="s">
        <v>75</v>
      </c>
      <c r="B6" s="163"/>
      <c r="C6" s="163"/>
      <c r="D6" s="166"/>
      <c r="E6" s="163"/>
      <c r="F6" s="192"/>
    </row>
    <row r="7" spans="1:6" x14ac:dyDescent="0.35">
      <c r="A7" s="87" t="s">
        <v>86</v>
      </c>
      <c r="B7" s="163"/>
      <c r="C7" s="163"/>
      <c r="D7" s="166"/>
      <c r="E7" s="163"/>
      <c r="F7" s="192"/>
    </row>
    <row r="8" spans="1:6" x14ac:dyDescent="0.35">
      <c r="A8" s="87" t="s">
        <v>87</v>
      </c>
      <c r="B8" s="163"/>
      <c r="C8" s="163"/>
      <c r="D8" s="166"/>
      <c r="E8" s="163"/>
      <c r="F8" s="192"/>
    </row>
    <row r="9" spans="1:6" x14ac:dyDescent="0.35">
      <c r="A9" s="87" t="s">
        <v>88</v>
      </c>
      <c r="B9" s="163"/>
      <c r="C9" s="163"/>
      <c r="D9" s="166"/>
      <c r="E9" s="163"/>
      <c r="F9" s="192"/>
    </row>
    <row r="10" spans="1:6" x14ac:dyDescent="0.35">
      <c r="A10" s="87" t="s">
        <v>71</v>
      </c>
      <c r="B10" s="163"/>
      <c r="C10" s="163"/>
      <c r="D10" s="166"/>
      <c r="E10" s="163"/>
      <c r="F10" s="192"/>
    </row>
    <row r="11" spans="1:6" x14ac:dyDescent="0.35">
      <c r="A11" s="87" t="s">
        <v>72</v>
      </c>
      <c r="B11" s="163"/>
      <c r="C11" s="163"/>
      <c r="D11" s="166"/>
      <c r="E11" s="163"/>
      <c r="F11" s="192"/>
    </row>
    <row r="12" spans="1:6" x14ac:dyDescent="0.35">
      <c r="A12" s="87" t="s">
        <v>73</v>
      </c>
      <c r="B12" s="163"/>
      <c r="C12" s="163"/>
      <c r="D12" s="166"/>
      <c r="E12" s="163"/>
      <c r="F12" s="192"/>
    </row>
    <row r="13" spans="1:6" x14ac:dyDescent="0.35">
      <c r="A13" s="87" t="s">
        <v>74</v>
      </c>
      <c r="B13" s="163"/>
      <c r="C13" s="163"/>
      <c r="D13" s="166"/>
      <c r="E13" s="163"/>
      <c r="F13" s="192"/>
    </row>
    <row r="14" spans="1:6" x14ac:dyDescent="0.35">
      <c r="A14" s="87" t="s">
        <v>75</v>
      </c>
      <c r="B14" s="163"/>
      <c r="C14" s="163"/>
      <c r="D14" s="166"/>
      <c r="E14" s="163"/>
      <c r="F14" s="192"/>
    </row>
    <row r="15" spans="1:6" x14ac:dyDescent="0.35">
      <c r="A15" s="87" t="s">
        <v>76</v>
      </c>
      <c r="B15" s="163"/>
      <c r="C15" s="163"/>
      <c r="D15" s="166"/>
      <c r="E15" s="163"/>
      <c r="F15" s="192"/>
    </row>
    <row r="16" spans="1:6" x14ac:dyDescent="0.35">
      <c r="A16" s="87" t="s">
        <v>77</v>
      </c>
      <c r="B16" s="163"/>
      <c r="C16" s="163"/>
      <c r="D16" s="166"/>
      <c r="E16" s="163"/>
      <c r="F16" s="192"/>
    </row>
    <row r="17" spans="1:6" x14ac:dyDescent="0.35">
      <c r="A17" s="87" t="s">
        <v>78</v>
      </c>
      <c r="B17" s="163"/>
      <c r="C17" s="163"/>
      <c r="D17" s="166"/>
      <c r="E17" s="163"/>
      <c r="F17" s="192"/>
    </row>
    <row r="18" spans="1:6" x14ac:dyDescent="0.35">
      <c r="A18" s="87" t="s">
        <v>79</v>
      </c>
      <c r="B18" s="163"/>
      <c r="C18" s="163"/>
      <c r="D18" s="166"/>
      <c r="E18" s="163"/>
      <c r="F18" s="192"/>
    </row>
    <row r="19" spans="1:6" x14ac:dyDescent="0.35">
      <c r="A19" s="87"/>
      <c r="B19" s="84"/>
      <c r="C19" s="84"/>
      <c r="D19" s="90"/>
      <c r="E19" s="84"/>
      <c r="F19" s="131"/>
    </row>
    <row r="20" spans="1:6" x14ac:dyDescent="0.35">
      <c r="A20" s="87"/>
      <c r="B20" s="84"/>
      <c r="C20" s="84"/>
      <c r="D20" s="90"/>
      <c r="E20" s="84"/>
      <c r="F20" s="131"/>
    </row>
    <row r="21" spans="1:6" ht="15" thickBot="1" x14ac:dyDescent="0.4">
      <c r="A21" s="89" t="s">
        <v>222</v>
      </c>
      <c r="B21" s="94">
        <f t="shared" ref="B21:F21" si="0">SUM(B6:B20)</f>
        <v>0</v>
      </c>
      <c r="C21" s="94">
        <f t="shared" si="0"/>
        <v>0</v>
      </c>
      <c r="D21" s="91">
        <f t="shared" si="0"/>
        <v>0</v>
      </c>
      <c r="E21" s="94">
        <f t="shared" si="0"/>
        <v>0</v>
      </c>
      <c r="F21" s="132">
        <f t="shared" si="0"/>
        <v>0</v>
      </c>
    </row>
    <row r="23" spans="1:6" x14ac:dyDescent="0.35">
      <c r="B23" s="60"/>
    </row>
    <row r="24" spans="1:6" x14ac:dyDescent="0.35">
      <c r="A24" s="278" t="s">
        <v>252</v>
      </c>
      <c r="B24" s="279"/>
    </row>
    <row r="25" spans="1:6" x14ac:dyDescent="0.35">
      <c r="A25" s="134" t="s">
        <v>215</v>
      </c>
      <c r="B25" s="59">
        <v>30</v>
      </c>
    </row>
    <row r="26" spans="1:6" x14ac:dyDescent="0.35">
      <c r="A26" s="134" t="s">
        <v>216</v>
      </c>
      <c r="B26" s="59">
        <v>70</v>
      </c>
    </row>
    <row r="27" spans="1:6" x14ac:dyDescent="0.35">
      <c r="A27" s="130" t="s">
        <v>222</v>
      </c>
      <c r="B27" s="59">
        <f>SUM(B25:B26)</f>
        <v>100</v>
      </c>
    </row>
    <row r="29" spans="1:6" ht="15" thickBot="1" x14ac:dyDescent="0.4"/>
    <row r="30" spans="1:6" ht="15" thickBot="1" x14ac:dyDescent="0.4">
      <c r="A30" s="127" t="s">
        <v>232</v>
      </c>
      <c r="B30" s="123" t="s">
        <v>17</v>
      </c>
      <c r="C30" s="129" t="s">
        <v>18</v>
      </c>
      <c r="D30" s="123" t="s">
        <v>19</v>
      </c>
      <c r="E30" s="128" t="s">
        <v>20</v>
      </c>
      <c r="F30" s="124" t="s">
        <v>21</v>
      </c>
    </row>
    <row r="31" spans="1:6" x14ac:dyDescent="0.35">
      <c r="A31" s="133" t="s">
        <v>215</v>
      </c>
      <c r="B31" s="59">
        <f>($B25/$B$27)*B21</f>
        <v>0</v>
      </c>
      <c r="C31" s="59">
        <f t="shared" ref="C31:F31" si="1">($B25/$B$27)*C21</f>
        <v>0</v>
      </c>
      <c r="D31" s="59">
        <f t="shared" si="1"/>
        <v>0</v>
      </c>
      <c r="E31" s="59">
        <f t="shared" si="1"/>
        <v>0</v>
      </c>
      <c r="F31" s="59">
        <f t="shared" si="1"/>
        <v>0</v>
      </c>
    </row>
    <row r="32" spans="1:6" x14ac:dyDescent="0.35">
      <c r="A32" s="59" t="s">
        <v>216</v>
      </c>
      <c r="B32" s="59">
        <f>($B26/$B$27)*B21</f>
        <v>0</v>
      </c>
      <c r="C32" s="59">
        <f t="shared" ref="C32:F32" si="2">($B26/$B$27)*C21</f>
        <v>0</v>
      </c>
      <c r="D32" s="59">
        <f t="shared" si="2"/>
        <v>0</v>
      </c>
      <c r="E32" s="59">
        <f t="shared" si="2"/>
        <v>0</v>
      </c>
      <c r="F32" s="59">
        <f t="shared" si="2"/>
        <v>0</v>
      </c>
    </row>
  </sheetData>
  <mergeCells count="2">
    <mergeCell ref="B4:F4"/>
    <mergeCell ref="A24:B2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BB1A6-B0A3-477E-9917-A18E2904EE68}">
  <dimension ref="A1:A28"/>
  <sheetViews>
    <sheetView tabSelected="1" workbookViewId="0">
      <selection activeCell="E29" sqref="E29"/>
    </sheetView>
  </sheetViews>
  <sheetFormatPr defaultRowHeight="14.5" x14ac:dyDescent="0.35"/>
  <sheetData>
    <row r="1" spans="1:1" ht="16" x14ac:dyDescent="0.35">
      <c r="A1" s="287" t="s">
        <v>273</v>
      </c>
    </row>
    <row r="2" spans="1:1" ht="16" x14ac:dyDescent="0.35">
      <c r="A2" s="224" t="s">
        <v>268</v>
      </c>
    </row>
    <row r="3" spans="1:1" ht="16" x14ac:dyDescent="0.35">
      <c r="A3" s="224" t="s">
        <v>269</v>
      </c>
    </row>
    <row r="4" spans="1:1" ht="16" x14ac:dyDescent="0.35">
      <c r="A4" s="224" t="s">
        <v>270</v>
      </c>
    </row>
    <row r="5" spans="1:1" ht="16" x14ac:dyDescent="0.35">
      <c r="A5" s="224" t="s">
        <v>271</v>
      </c>
    </row>
    <row r="6" spans="1:1" ht="16" x14ac:dyDescent="0.35">
      <c r="A6" s="224" t="s">
        <v>275</v>
      </c>
    </row>
    <row r="7" spans="1:1" ht="16" x14ac:dyDescent="0.35">
      <c r="A7" s="224" t="s">
        <v>272</v>
      </c>
    </row>
    <row r="8" spans="1:1" ht="16" x14ac:dyDescent="0.35">
      <c r="A8" s="288" t="s">
        <v>280</v>
      </c>
    </row>
    <row r="9" spans="1:1" ht="16" x14ac:dyDescent="0.35">
      <c r="A9" s="224" t="s">
        <v>253</v>
      </c>
    </row>
    <row r="10" spans="1:1" ht="16" x14ac:dyDescent="0.35">
      <c r="A10" s="225" t="s">
        <v>276</v>
      </c>
    </row>
    <row r="11" spans="1:1" ht="16" x14ac:dyDescent="0.35">
      <c r="A11" s="225" t="s">
        <v>254</v>
      </c>
    </row>
    <row r="12" spans="1:1" ht="16" x14ac:dyDescent="0.35">
      <c r="A12" s="225" t="s">
        <v>277</v>
      </c>
    </row>
    <row r="13" spans="1:1" ht="16" x14ac:dyDescent="0.35">
      <c r="A13" s="224" t="s">
        <v>255</v>
      </c>
    </row>
    <row r="14" spans="1:1" ht="16" x14ac:dyDescent="0.35">
      <c r="A14" s="225" t="s">
        <v>278</v>
      </c>
    </row>
    <row r="15" spans="1:1" ht="16" x14ac:dyDescent="0.35">
      <c r="A15" s="225" t="s">
        <v>256</v>
      </c>
    </row>
    <row r="16" spans="1:1" ht="16" x14ac:dyDescent="0.35">
      <c r="A16" s="225" t="s">
        <v>279</v>
      </c>
    </row>
    <row r="17" spans="1:1" ht="16" x14ac:dyDescent="0.35">
      <c r="A17" s="290" t="s">
        <v>266</v>
      </c>
    </row>
    <row r="18" spans="1:1" ht="16" x14ac:dyDescent="0.35">
      <c r="A18" s="224" t="s">
        <v>257</v>
      </c>
    </row>
    <row r="19" spans="1:1" ht="16" x14ac:dyDescent="0.35">
      <c r="A19" s="224" t="s">
        <v>258</v>
      </c>
    </row>
    <row r="20" spans="1:1" ht="16" x14ac:dyDescent="0.35">
      <c r="A20" s="224" t="s">
        <v>259</v>
      </c>
    </row>
    <row r="21" spans="1:1" ht="16" x14ac:dyDescent="0.35">
      <c r="A21" s="225" t="s">
        <v>260</v>
      </c>
    </row>
    <row r="22" spans="1:1" ht="16" x14ac:dyDescent="0.35">
      <c r="A22" s="225" t="s">
        <v>261</v>
      </c>
    </row>
    <row r="23" spans="1:1" ht="16" x14ac:dyDescent="0.35">
      <c r="A23" s="224" t="s">
        <v>262</v>
      </c>
    </row>
    <row r="24" spans="1:1" ht="16" x14ac:dyDescent="0.35">
      <c r="A24" s="224" t="s">
        <v>263</v>
      </c>
    </row>
    <row r="25" spans="1:1" ht="16" x14ac:dyDescent="0.35">
      <c r="A25" s="224" t="s">
        <v>264</v>
      </c>
    </row>
    <row r="26" spans="1:1" ht="16" x14ac:dyDescent="0.35">
      <c r="A26" s="224" t="s">
        <v>265</v>
      </c>
    </row>
    <row r="27" spans="1:1" ht="16" x14ac:dyDescent="0.4">
      <c r="A27" s="226" t="s">
        <v>274</v>
      </c>
    </row>
    <row r="28" spans="1:1" x14ac:dyDescent="0.35">
      <c r="A28" s="289"/>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36"/>
  <sheetViews>
    <sheetView topLeftCell="A12" zoomScaleNormal="100" workbookViewId="0">
      <selection activeCell="D41" sqref="D41"/>
    </sheetView>
  </sheetViews>
  <sheetFormatPr defaultColWidth="18" defaultRowHeight="14.5" x14ac:dyDescent="0.35"/>
  <cols>
    <col min="1" max="1" width="12.81640625" customWidth="1"/>
    <col min="2" max="2" width="14.1796875" customWidth="1"/>
    <col min="3" max="4" width="15.81640625" customWidth="1"/>
    <col min="5" max="5" width="16.1796875" customWidth="1"/>
    <col min="6" max="8" width="18" customWidth="1"/>
    <col min="10" max="10" width="18" customWidth="1"/>
  </cols>
  <sheetData>
    <row r="1" spans="1:20" x14ac:dyDescent="0.35">
      <c r="A1" s="240" t="s">
        <v>15</v>
      </c>
      <c r="B1" s="240"/>
      <c r="C1" s="240"/>
      <c r="D1" s="240"/>
      <c r="E1" s="240"/>
      <c r="F1" s="240"/>
      <c r="G1" s="240"/>
      <c r="H1" s="240"/>
    </row>
    <row r="2" spans="1:20" x14ac:dyDescent="0.35">
      <c r="A2" s="240" t="s">
        <v>16</v>
      </c>
      <c r="B2" s="240"/>
      <c r="C2" s="240"/>
      <c r="D2" s="240"/>
      <c r="E2" s="240"/>
      <c r="F2" s="240"/>
      <c r="G2" s="240"/>
      <c r="H2" s="240"/>
    </row>
    <row r="3" spans="1:20" ht="15" thickBot="1" x14ac:dyDescent="0.4">
      <c r="A3" s="245"/>
      <c r="B3" s="245"/>
      <c r="C3" s="1"/>
      <c r="D3" s="1"/>
      <c r="E3" s="1"/>
      <c r="F3" s="1"/>
      <c r="G3" s="1"/>
      <c r="H3" s="1"/>
    </row>
    <row r="4" spans="1:20" x14ac:dyDescent="0.35">
      <c r="A4" s="25"/>
      <c r="B4" s="26"/>
      <c r="C4" s="26"/>
      <c r="D4" s="26"/>
      <c r="E4" s="26"/>
      <c r="F4" s="228" t="s">
        <v>17</v>
      </c>
      <c r="G4" s="229"/>
      <c r="H4" s="229"/>
      <c r="I4" s="228" t="s">
        <v>18</v>
      </c>
      <c r="J4" s="229"/>
      <c r="K4" s="229"/>
      <c r="L4" s="228" t="s">
        <v>19</v>
      </c>
      <c r="M4" s="229"/>
      <c r="N4" s="229"/>
      <c r="O4" s="228" t="s">
        <v>20</v>
      </c>
      <c r="P4" s="229"/>
      <c r="Q4" s="229"/>
      <c r="R4" s="228" t="s">
        <v>21</v>
      </c>
      <c r="S4" s="229"/>
      <c r="T4" s="229"/>
    </row>
    <row r="5" spans="1:20" x14ac:dyDescent="0.35">
      <c r="A5" s="43"/>
      <c r="F5" s="97" t="s">
        <v>22</v>
      </c>
      <c r="G5" s="61" t="s">
        <v>23</v>
      </c>
      <c r="H5" s="61" t="s">
        <v>24</v>
      </c>
      <c r="I5" s="97" t="s">
        <v>22</v>
      </c>
      <c r="J5" s="61" t="s">
        <v>23</v>
      </c>
      <c r="K5" s="61" t="s">
        <v>24</v>
      </c>
      <c r="L5" s="97" t="s">
        <v>22</v>
      </c>
      <c r="M5" s="61" t="s">
        <v>23</v>
      </c>
      <c r="N5" s="61" t="s">
        <v>24</v>
      </c>
      <c r="O5" s="97" t="s">
        <v>22</v>
      </c>
      <c r="P5" s="61" t="s">
        <v>23</v>
      </c>
      <c r="Q5" s="61" t="s">
        <v>24</v>
      </c>
      <c r="R5" s="97" t="s">
        <v>22</v>
      </c>
      <c r="S5" s="61" t="s">
        <v>23</v>
      </c>
      <c r="T5" s="61" t="s">
        <v>24</v>
      </c>
    </row>
    <row r="6" spans="1:20" x14ac:dyDescent="0.35">
      <c r="A6" s="27" t="s">
        <v>25</v>
      </c>
      <c r="B6" s="2"/>
      <c r="C6" s="2"/>
      <c r="D6" s="2"/>
      <c r="E6" s="2"/>
      <c r="F6" s="66">
        <f>'RG Annual Gen. Admin. Fixed'!B13</f>
        <v>0</v>
      </c>
      <c r="G6" s="64">
        <f>'RG Annual Gen. Admin. Fixed'!C13</f>
        <v>0</v>
      </c>
      <c r="H6" s="64">
        <f>'RG Annual Gen. Admin. Fixed'!D13</f>
        <v>0</v>
      </c>
      <c r="I6" s="66">
        <f>'RG Annual Gen. Admin. Fixed'!E13</f>
        <v>0</v>
      </c>
      <c r="J6" s="64">
        <f>'RG Annual Gen. Admin. Fixed'!F13</f>
        <v>0</v>
      </c>
      <c r="K6" s="64">
        <f>'RG Annual Gen. Admin. Fixed'!G13</f>
        <v>0</v>
      </c>
      <c r="L6" s="66">
        <f>'RG Annual Gen. Admin. Fixed'!H13</f>
        <v>0</v>
      </c>
      <c r="M6" s="64">
        <f>'RG Annual Gen. Admin. Fixed'!I13</f>
        <v>0</v>
      </c>
      <c r="N6" s="64">
        <f>'RG Annual Gen. Admin. Fixed'!J13</f>
        <v>0</v>
      </c>
      <c r="O6" s="66">
        <f>'RG Annual Gen. Admin. Fixed'!K13</f>
        <v>0</v>
      </c>
      <c r="P6" s="64">
        <f>'RG Annual Gen. Admin. Fixed'!L13</f>
        <v>0</v>
      </c>
      <c r="Q6" s="64">
        <f>'RG Annual Gen. Admin. Fixed'!M13</f>
        <v>0</v>
      </c>
      <c r="R6" s="66">
        <f>'RG Annual Gen. Admin. Fixed'!N13</f>
        <v>0</v>
      </c>
      <c r="S6" s="64">
        <f>'RG Annual Gen. Admin. Fixed'!O13</f>
        <v>0</v>
      </c>
      <c r="T6" s="64">
        <f>'RG Annual Gen. Admin. Fixed'!P13</f>
        <v>0</v>
      </c>
    </row>
    <row r="7" spans="1:20" x14ac:dyDescent="0.35">
      <c r="A7" s="241" t="s">
        <v>26</v>
      </c>
      <c r="B7" s="242"/>
      <c r="C7" s="242"/>
      <c r="D7" s="242"/>
      <c r="E7" s="242"/>
      <c r="F7" s="66">
        <f>'RG Annual Non-Veh. Maint.'!B16</f>
        <v>0</v>
      </c>
      <c r="G7" s="64">
        <f>'RG Annual Non-Veh. Maint.'!C16</f>
        <v>0</v>
      </c>
      <c r="H7" s="64">
        <f>'RG Annual Non-Veh. Maint.'!D16</f>
        <v>0</v>
      </c>
      <c r="I7" s="66">
        <f>'RG Annual Non-Veh. Maint.'!E16</f>
        <v>0</v>
      </c>
      <c r="J7" s="64">
        <f>'RG Annual Non-Veh. Maint.'!F16</f>
        <v>0</v>
      </c>
      <c r="K7" s="64">
        <f>'RG Annual Non-Veh. Maint.'!G16</f>
        <v>0</v>
      </c>
      <c r="L7" s="66">
        <f>'RG Annual Non-Veh. Maint.'!H16</f>
        <v>0</v>
      </c>
      <c r="M7" s="64">
        <f>'RG Annual Non-Veh. Maint.'!I16</f>
        <v>0</v>
      </c>
      <c r="N7" s="64">
        <f>'RG Annual Non-Veh. Maint.'!J16</f>
        <v>0</v>
      </c>
      <c r="O7" s="66">
        <f>'RG Annual Non-Veh. Maint.'!K16</f>
        <v>0</v>
      </c>
      <c r="P7" s="64">
        <f>'RG Annual Non-Veh. Maint.'!L16</f>
        <v>0</v>
      </c>
      <c r="Q7" s="64">
        <f>'RG Annual Non-Veh. Maint.'!M16</f>
        <v>0</v>
      </c>
      <c r="R7" s="66">
        <f>'RG Annual Non-Veh. Maint.'!N16</f>
        <v>0</v>
      </c>
      <c r="S7" s="64">
        <f>'RG Annual Non-Veh. Maint.'!O16</f>
        <v>0</v>
      </c>
      <c r="T7" s="64">
        <f>'RG Annual Non-Veh. Maint.'!P16</f>
        <v>0</v>
      </c>
    </row>
    <row r="8" spans="1:20" x14ac:dyDescent="0.35">
      <c r="A8" s="238" t="s">
        <v>27</v>
      </c>
      <c r="B8" s="239"/>
      <c r="C8" s="239"/>
      <c r="D8" s="239"/>
      <c r="E8" s="239"/>
      <c r="F8" s="5"/>
      <c r="G8" s="59"/>
      <c r="H8" s="59"/>
      <c r="I8" s="5"/>
      <c r="J8" s="59"/>
      <c r="K8" s="59"/>
      <c r="L8" s="5"/>
      <c r="M8" s="59"/>
      <c r="N8" s="59"/>
      <c r="O8" s="5"/>
      <c r="P8" s="59"/>
      <c r="Q8" s="59"/>
      <c r="R8" s="5"/>
      <c r="S8" s="59"/>
      <c r="T8" s="59"/>
    </row>
    <row r="9" spans="1:20" x14ac:dyDescent="0.35">
      <c r="A9" s="230" t="s">
        <v>28</v>
      </c>
      <c r="B9" s="231"/>
      <c r="C9" s="231"/>
      <c r="D9" s="231"/>
      <c r="E9" s="231"/>
      <c r="F9" s="66">
        <f>'RG Vehicle Ops. Local'!B21</f>
        <v>0</v>
      </c>
      <c r="G9" s="64">
        <f>'RG Vehicle Ops. Local'!C21</f>
        <v>0</v>
      </c>
      <c r="H9" s="64">
        <f>'RG Vehicle Ops. Local'!D21</f>
        <v>0</v>
      </c>
      <c r="I9" s="66">
        <f>'RG Vehicle Ops. Local'!E21</f>
        <v>0</v>
      </c>
      <c r="J9" s="64">
        <f>'RG Vehicle Ops. Local'!F21</f>
        <v>0</v>
      </c>
      <c r="K9" s="64">
        <f>'RG Vehicle Ops. Local'!G21</f>
        <v>0</v>
      </c>
      <c r="L9" s="66">
        <f>'RG Vehicle Ops. Local'!H21</f>
        <v>0</v>
      </c>
      <c r="M9" s="64">
        <f>'RG Vehicle Ops. Local'!I21</f>
        <v>0</v>
      </c>
      <c r="N9" s="64">
        <f>'RG Vehicle Ops. Local'!J21</f>
        <v>0</v>
      </c>
      <c r="O9" s="66">
        <f>'RG Vehicle Ops. Local'!K21</f>
        <v>0</v>
      </c>
      <c r="P9" s="64">
        <f>'RG Vehicle Ops. Local'!L21</f>
        <v>0</v>
      </c>
      <c r="Q9" s="64">
        <f>'RG Vehicle Ops. Local'!M21</f>
        <v>0</v>
      </c>
      <c r="R9" s="66">
        <f>'RG Vehicle Ops. Local'!N21</f>
        <v>0</v>
      </c>
      <c r="S9" s="64">
        <f>'RG Vehicle Ops. Local'!O21</f>
        <v>0</v>
      </c>
      <c r="T9" s="64">
        <f>'RG Vehicle Ops. Local'!P21</f>
        <v>0</v>
      </c>
    </row>
    <row r="10" spans="1:20" x14ac:dyDescent="0.35">
      <c r="A10" s="232" t="s">
        <v>29</v>
      </c>
      <c r="B10" s="233"/>
      <c r="C10" s="233"/>
      <c r="D10" s="233"/>
      <c r="E10" s="233"/>
      <c r="F10" s="67">
        <f>'RG Vehicle Maint. Local'!B20</f>
        <v>0</v>
      </c>
      <c r="G10" s="65">
        <f>'RG Vehicle Maint. Local'!C20</f>
        <v>0</v>
      </c>
      <c r="H10" s="65">
        <f>'RG Vehicle Maint. Local'!D20</f>
        <v>0</v>
      </c>
      <c r="I10" s="67">
        <f>'RG Vehicle Maint. Local'!E20</f>
        <v>0</v>
      </c>
      <c r="J10" s="65">
        <f>'RG Vehicle Maint. Local'!F20</f>
        <v>0</v>
      </c>
      <c r="K10" s="65">
        <f>'RG Vehicle Maint. Local'!G20</f>
        <v>0</v>
      </c>
      <c r="L10" s="67">
        <f>'RG Vehicle Maint. Local'!H20</f>
        <v>0</v>
      </c>
      <c r="M10" s="65">
        <f>'RG Vehicle Maint. Local'!I20</f>
        <v>0</v>
      </c>
      <c r="N10" s="65">
        <f>'RG Vehicle Maint. Local'!J20</f>
        <v>0</v>
      </c>
      <c r="O10" s="67">
        <f>'RG Vehicle Maint. Local'!K20</f>
        <v>0</v>
      </c>
      <c r="P10" s="65">
        <f>'RG Vehicle Maint. Local'!L20</f>
        <v>0</v>
      </c>
      <c r="Q10" s="65">
        <f>'RG Vehicle Maint. Local'!M20</f>
        <v>0</v>
      </c>
      <c r="R10" s="67">
        <f>'RG Vehicle Maint. Local'!N20</f>
        <v>0</v>
      </c>
      <c r="S10" s="65">
        <f>'RG Vehicle Maint. Local'!O20</f>
        <v>0</v>
      </c>
      <c r="T10" s="65">
        <f>'RG Vehicle Maint. Local'!P20</f>
        <v>0</v>
      </c>
    </row>
    <row r="11" spans="1:20" x14ac:dyDescent="0.35">
      <c r="A11" s="243" t="s">
        <v>30</v>
      </c>
      <c r="B11" s="244"/>
      <c r="C11" s="244"/>
      <c r="D11" s="244"/>
      <c r="F11" s="5"/>
      <c r="G11" s="59"/>
      <c r="H11" s="59"/>
      <c r="I11" s="5"/>
      <c r="J11" s="59"/>
      <c r="K11" s="59"/>
      <c r="L11" s="5"/>
      <c r="M11" s="59"/>
      <c r="N11" s="59"/>
      <c r="O11" s="5"/>
      <c r="P11" s="59"/>
      <c r="Q11" s="59"/>
      <c r="R11" s="5"/>
      <c r="S11" s="59"/>
      <c r="T11" s="59"/>
    </row>
    <row r="12" spans="1:20" x14ac:dyDescent="0.35">
      <c r="A12" s="230" t="s">
        <v>28</v>
      </c>
      <c r="B12" s="231"/>
      <c r="C12" s="231"/>
      <c r="D12" s="231"/>
      <c r="E12" s="231"/>
      <c r="F12" s="66">
        <f>'RG Vehicle Ops. Para.'!B23</f>
        <v>0</v>
      </c>
      <c r="G12" s="66">
        <f>'RG Vehicle Ops. Para.'!C23</f>
        <v>0</v>
      </c>
      <c r="H12" s="66">
        <f>'RG Vehicle Ops. Para.'!D23</f>
        <v>0</v>
      </c>
      <c r="I12" s="66">
        <f>'RG Vehicle Ops. Para.'!E23</f>
        <v>0</v>
      </c>
      <c r="J12" s="66">
        <f>'RG Vehicle Ops. Para.'!F23</f>
        <v>0</v>
      </c>
      <c r="K12" s="66">
        <f>'RG Vehicle Ops. Para.'!G23</f>
        <v>0</v>
      </c>
      <c r="L12" s="66">
        <f>'RG Vehicle Ops. Para.'!H23</f>
        <v>0</v>
      </c>
      <c r="M12" s="66">
        <f>'RG Vehicle Ops. Para.'!I23</f>
        <v>0</v>
      </c>
      <c r="N12" s="66">
        <f>'RG Vehicle Ops. Para.'!J23</f>
        <v>0</v>
      </c>
      <c r="O12" s="66">
        <f>'RG Vehicle Ops. Para.'!K23</f>
        <v>0</v>
      </c>
      <c r="P12" s="66">
        <f>'RG Vehicle Ops. Para.'!L23</f>
        <v>0</v>
      </c>
      <c r="Q12" s="66">
        <f>'RG Vehicle Ops. Para.'!M23</f>
        <v>0</v>
      </c>
      <c r="R12" s="66">
        <f>'RG Vehicle Ops. Para.'!N23</f>
        <v>0</v>
      </c>
      <c r="S12" s="66">
        <f>'RG Vehicle Ops. Para.'!O23</f>
        <v>0</v>
      </c>
      <c r="T12" s="66">
        <f>'RG Vehicle Ops. Para.'!P23</f>
        <v>0</v>
      </c>
    </row>
    <row r="13" spans="1:20" x14ac:dyDescent="0.35">
      <c r="A13" s="232" t="s">
        <v>29</v>
      </c>
      <c r="B13" s="233"/>
      <c r="C13" s="233"/>
      <c r="D13" s="233"/>
      <c r="E13" s="233"/>
      <c r="F13" s="67">
        <f>'RG Vehicle Maint. Para.'!B20</f>
        <v>0</v>
      </c>
      <c r="G13" s="67">
        <f>'RG Vehicle Maint. Para.'!C20</f>
        <v>0</v>
      </c>
      <c r="H13" s="67">
        <f>'RG Vehicle Maint. Para.'!D20</f>
        <v>0</v>
      </c>
      <c r="I13" s="67">
        <f>'RG Vehicle Maint. Para.'!E20</f>
        <v>0</v>
      </c>
      <c r="J13" s="67">
        <f>'RG Vehicle Maint. Para.'!F20</f>
        <v>0</v>
      </c>
      <c r="K13" s="67">
        <f>'RG Vehicle Maint. Para.'!G20</f>
        <v>0</v>
      </c>
      <c r="L13" s="67">
        <f>'RG Vehicle Maint. Para.'!H20</f>
        <v>0</v>
      </c>
      <c r="M13" s="67">
        <f>'RG Vehicle Maint. Para.'!I20</f>
        <v>0</v>
      </c>
      <c r="N13" s="67">
        <f>'RG Vehicle Maint. Para.'!J20</f>
        <v>0</v>
      </c>
      <c r="O13" s="67">
        <f>'RG Vehicle Maint. Para.'!K20</f>
        <v>0</v>
      </c>
      <c r="P13" s="67">
        <f>'RG Vehicle Maint. Para.'!L20</f>
        <v>0</v>
      </c>
      <c r="Q13" s="67">
        <f>'RG Vehicle Maint. Para.'!M20</f>
        <v>0</v>
      </c>
      <c r="R13" s="67">
        <f>'RG Vehicle Maint. Para.'!N20</f>
        <v>0</v>
      </c>
      <c r="S13" s="67">
        <f>'RG Vehicle Maint. Para.'!O20</f>
        <v>0</v>
      </c>
      <c r="T13" s="67">
        <f>'RG Vehicle Maint. Para.'!P20</f>
        <v>0</v>
      </c>
    </row>
    <row r="14" spans="1:20" x14ac:dyDescent="0.35">
      <c r="A14" s="238" t="s">
        <v>31</v>
      </c>
      <c r="B14" s="239"/>
      <c r="C14" s="239"/>
      <c r="D14" s="239"/>
      <c r="E14" s="44"/>
      <c r="F14" s="5"/>
      <c r="G14" s="59"/>
      <c r="H14" s="59"/>
      <c r="I14" s="5"/>
      <c r="J14" s="59"/>
      <c r="K14" s="59"/>
      <c r="L14" s="5"/>
      <c r="M14" s="59"/>
      <c r="N14" s="59"/>
      <c r="O14" s="5"/>
      <c r="P14" s="59"/>
      <c r="Q14" s="59"/>
      <c r="R14" s="5"/>
      <c r="S14" s="59"/>
      <c r="T14" s="59"/>
    </row>
    <row r="15" spans="1:20" x14ac:dyDescent="0.35">
      <c r="A15" s="230" t="s">
        <v>28</v>
      </c>
      <c r="B15" s="231"/>
      <c r="C15" s="231"/>
      <c r="D15" s="231"/>
      <c r="E15" s="231"/>
      <c r="F15" s="66">
        <f>'RG Vehicle Ops. Micro'!B23</f>
        <v>0</v>
      </c>
      <c r="G15" s="66">
        <f>'RG Vehicle Ops. Micro'!C23</f>
        <v>0</v>
      </c>
      <c r="H15" s="66">
        <f>'RG Vehicle Ops. Micro'!D23</f>
        <v>0</v>
      </c>
      <c r="I15" s="66">
        <f>'RG Vehicle Ops. Micro'!E23</f>
        <v>0</v>
      </c>
      <c r="J15" s="66">
        <f>'RG Vehicle Ops. Micro'!F23</f>
        <v>0</v>
      </c>
      <c r="K15" s="66">
        <f>'RG Vehicle Ops. Micro'!G23</f>
        <v>0</v>
      </c>
      <c r="L15" s="66">
        <f>'RG Vehicle Ops. Micro'!H23</f>
        <v>0</v>
      </c>
      <c r="M15" s="66">
        <f>'RG Vehicle Ops. Micro'!I23</f>
        <v>0</v>
      </c>
      <c r="N15" s="66">
        <f>'RG Vehicle Ops. Micro'!J23</f>
        <v>0</v>
      </c>
      <c r="O15" s="66">
        <f>'RG Vehicle Ops. Micro'!K23</f>
        <v>0</v>
      </c>
      <c r="P15" s="66">
        <f>'RG Vehicle Ops. Micro'!L23</f>
        <v>0</v>
      </c>
      <c r="Q15" s="66">
        <f>'RG Vehicle Ops. Micro'!M23</f>
        <v>0</v>
      </c>
      <c r="R15" s="66">
        <f>'RG Vehicle Ops. Micro'!N23</f>
        <v>0</v>
      </c>
      <c r="S15" s="66">
        <f>'RG Vehicle Ops. Micro'!O23</f>
        <v>0</v>
      </c>
      <c r="T15" s="66">
        <f>'RG Vehicle Ops. Micro'!P23</f>
        <v>0</v>
      </c>
    </row>
    <row r="16" spans="1:20" x14ac:dyDescent="0.35">
      <c r="A16" s="232" t="s">
        <v>29</v>
      </c>
      <c r="B16" s="233"/>
      <c r="C16" s="233"/>
      <c r="D16" s="233"/>
      <c r="E16" s="233"/>
      <c r="F16" s="67">
        <f>'RG Vehicle Maint. Micro'!B20</f>
        <v>0</v>
      </c>
      <c r="G16" s="67">
        <f>'RG Vehicle Maint. Micro'!C20</f>
        <v>0</v>
      </c>
      <c r="H16" s="67">
        <f>'RG Vehicle Maint. Micro'!D20</f>
        <v>0</v>
      </c>
      <c r="I16" s="67">
        <f>'RG Vehicle Maint. Micro'!E20</f>
        <v>0</v>
      </c>
      <c r="J16" s="67">
        <f>'RG Vehicle Maint. Micro'!F20</f>
        <v>0</v>
      </c>
      <c r="K16" s="67">
        <f>'RG Vehicle Maint. Micro'!G20</f>
        <v>0</v>
      </c>
      <c r="L16" s="67">
        <f>'RG Vehicle Maint. Micro'!H20</f>
        <v>0</v>
      </c>
      <c r="M16" s="67">
        <f>'RG Vehicle Maint. Micro'!I20</f>
        <v>0</v>
      </c>
      <c r="N16" s="67">
        <f>'RG Vehicle Maint. Micro'!J20</f>
        <v>0</v>
      </c>
      <c r="O16" s="67">
        <f>'RG Vehicle Maint. Micro'!K20</f>
        <v>0</v>
      </c>
      <c r="P16" s="67">
        <f>'RG Vehicle Maint. Micro'!L20</f>
        <v>0</v>
      </c>
      <c r="Q16" s="67">
        <f>'RG Vehicle Maint. Micro'!M20</f>
        <v>0</v>
      </c>
      <c r="R16" s="67">
        <f>'RG Vehicle Maint. Micro'!N20</f>
        <v>0</v>
      </c>
      <c r="S16" s="67">
        <f>'RG Vehicle Maint. Micro'!O20</f>
        <v>0</v>
      </c>
      <c r="T16" s="67">
        <f>'RG Vehicle Maint. Micro'!P20</f>
        <v>0</v>
      </c>
    </row>
    <row r="17" spans="1:20" x14ac:dyDescent="0.35">
      <c r="A17" s="122" t="s">
        <v>235</v>
      </c>
      <c r="B17" s="37"/>
      <c r="C17" s="37"/>
      <c r="D17" s="37"/>
      <c r="E17" s="37"/>
      <c r="F17" s="136">
        <f>'ATL RG FTEs North Facility'!$E$37</f>
        <v>0</v>
      </c>
      <c r="G17" s="136">
        <f>'ATL RG FTEs North Facility'!$E$37</f>
        <v>0</v>
      </c>
      <c r="H17" s="136">
        <f>'ATL RG FTEs North Facility'!$E$37</f>
        <v>0</v>
      </c>
      <c r="I17" s="136">
        <f>'ATL RG FTEs North Facility'!$F$37</f>
        <v>0</v>
      </c>
      <c r="J17" s="136">
        <f>'ATL RG FTEs North Facility'!$F$37</f>
        <v>0</v>
      </c>
      <c r="K17" s="136">
        <f>'ATL RG FTEs North Facility'!$F$37</f>
        <v>0</v>
      </c>
      <c r="L17" s="136">
        <f>'ATL RG FTEs North Facility'!$G$37</f>
        <v>0</v>
      </c>
      <c r="M17" s="136">
        <f>'ATL RG FTEs North Facility'!$G$37</f>
        <v>0</v>
      </c>
      <c r="N17" s="136">
        <f>'ATL RG FTEs North Facility'!$G$37</f>
        <v>0</v>
      </c>
      <c r="O17" s="136">
        <f>'ATL RG FTEs North Facility'!$H$37</f>
        <v>0</v>
      </c>
      <c r="P17" s="136">
        <f>'ATL RG FTEs North Facility'!$H$37</f>
        <v>0</v>
      </c>
      <c r="Q17" s="136">
        <f>'ATL RG FTEs North Facility'!$H$37</f>
        <v>0</v>
      </c>
      <c r="R17" s="136">
        <f>'ATL RG FTEs North Facility'!$I$37</f>
        <v>0</v>
      </c>
      <c r="S17" s="136">
        <f>'ATL RG FTEs North Facility'!$I$37</f>
        <v>0</v>
      </c>
      <c r="T17" s="136">
        <f>'ATL RG FTEs North Facility'!$I$37</f>
        <v>0</v>
      </c>
    </row>
    <row r="18" spans="1:20" ht="15" thickBot="1" x14ac:dyDescent="0.4">
      <c r="A18" s="122" t="s">
        <v>236</v>
      </c>
      <c r="B18" s="37"/>
      <c r="C18" s="37"/>
      <c r="D18" s="37"/>
      <c r="E18" s="37"/>
      <c r="F18" s="136">
        <f>'North Facility Fixed Shared'!$B$32</f>
        <v>0</v>
      </c>
      <c r="G18" s="136">
        <f>'North Facility Fixed Shared'!$B$32</f>
        <v>0</v>
      </c>
      <c r="H18" s="136">
        <f>'North Facility Fixed Shared'!$B$32</f>
        <v>0</v>
      </c>
      <c r="I18" s="136">
        <f>'North Facility Fixed Shared'!$C$32</f>
        <v>0</v>
      </c>
      <c r="J18" s="136">
        <f>'North Facility Fixed Shared'!$C$32</f>
        <v>0</v>
      </c>
      <c r="K18" s="136">
        <f>'North Facility Fixed Shared'!$C$32</f>
        <v>0</v>
      </c>
      <c r="L18" s="136">
        <f>'North Facility Fixed Shared'!$D$32</f>
        <v>0</v>
      </c>
      <c r="M18" s="136">
        <f>'North Facility Fixed Shared'!$D$32</f>
        <v>0</v>
      </c>
      <c r="N18" s="136">
        <f>'North Facility Fixed Shared'!$D$32</f>
        <v>0</v>
      </c>
      <c r="O18" s="136">
        <f>'North Facility Fixed Shared'!$E$32</f>
        <v>0</v>
      </c>
      <c r="P18" s="136">
        <f>'North Facility Fixed Shared'!$E$32</f>
        <v>0</v>
      </c>
      <c r="Q18" s="136">
        <f>'North Facility Fixed Shared'!$E$32</f>
        <v>0</v>
      </c>
      <c r="R18" s="136">
        <f>'North Facility Fixed Shared'!$F$32</f>
        <v>0</v>
      </c>
      <c r="S18" s="136">
        <f>'North Facility Fixed Shared'!$F$32</f>
        <v>0</v>
      </c>
      <c r="T18" s="136">
        <f>'North Facility Fixed Shared'!$F$32</f>
        <v>0</v>
      </c>
    </row>
    <row r="19" spans="1:20" ht="15" thickBot="1" x14ac:dyDescent="0.4">
      <c r="A19" s="236" t="s">
        <v>32</v>
      </c>
      <c r="B19" s="237"/>
      <c r="C19" s="237"/>
      <c r="D19" s="237"/>
      <c r="E19" s="137"/>
      <c r="F19" s="138">
        <f>F6+F7+F9*B$30+F10*B$30+F12*B$31+F13*B$31+F15*B$32+F16*B$32+F17+F18</f>
        <v>0</v>
      </c>
      <c r="G19" s="138">
        <f t="shared" ref="G19:H19" si="0">G6+G7+G9*C$30+G10*C$30+G12*C$31+G13*C$31+G15*C$32+G16*C$32+G17+G18</f>
        <v>0</v>
      </c>
      <c r="H19" s="138">
        <f t="shared" si="0"/>
        <v>0</v>
      </c>
      <c r="I19" s="138">
        <f>I6+I7+I9*B$30+I10*B$30+I12*B$31+I13*B$31+I15*B$32+I16*B$32+I17+I18</f>
        <v>0</v>
      </c>
      <c r="J19" s="138">
        <f t="shared" ref="J19:K19" si="1">J6+J7+J9*C$30+J10*C$30+J12*C$31+J13*C$31+J15*C$32+J16*C$32+J17+J18</f>
        <v>0</v>
      </c>
      <c r="K19" s="138">
        <f t="shared" si="1"/>
        <v>0</v>
      </c>
      <c r="L19" s="138">
        <f>L6+L7+L9*B$30+L10*B$30+L12*B$31+L13*B$31+L15*B$32+L16*B$32+L17+L18</f>
        <v>0</v>
      </c>
      <c r="M19" s="138">
        <f t="shared" ref="M19:N19" si="2">M6+M7+M9*C$30+M10*C$30+M12*C$31+M13*C$31+M15*C$32+M16*C$32+M17+M18</f>
        <v>0</v>
      </c>
      <c r="N19" s="138">
        <f t="shared" si="2"/>
        <v>0</v>
      </c>
      <c r="O19" s="139">
        <f>O6+O7+O9*B$30+O10*B$30+O12*B$31+O13*B$31+O15*B$32+O16*B$32+O17+O18</f>
        <v>0</v>
      </c>
      <c r="P19" s="139">
        <f t="shared" ref="P19:Q19" si="3">P6+P7+P9*C$30+P10*C$30+P12*C$31+P13*C$31+P15*C$32+P16*C$32+P17+P18</f>
        <v>0</v>
      </c>
      <c r="Q19" s="139">
        <f t="shared" si="3"/>
        <v>0</v>
      </c>
      <c r="R19" s="138">
        <f>R6+R7+R9*B$30+R10*B$30+R12*B$31+R13*B$31+R15*B$32+R16*B$32+R17+R18</f>
        <v>0</v>
      </c>
      <c r="S19" s="138">
        <f>S6+S7+S9*C$30+S10*C$30+S12*C$31+S13*C$31+S15*C$32+S16*C$32+S17+S18</f>
        <v>0</v>
      </c>
      <c r="T19" s="138">
        <f>T6+T7+T9*D$30+T10*D$30+T12*D$31+T13*D$31+T15*D$32+T16*D$32+T17+T18</f>
        <v>0</v>
      </c>
    </row>
    <row r="20" spans="1:20" ht="15" thickBot="1" x14ac:dyDescent="0.4">
      <c r="A20" s="45"/>
      <c r="B20" s="12"/>
      <c r="C20" s="12"/>
      <c r="D20" s="12"/>
      <c r="E20" s="12"/>
      <c r="F20" s="45"/>
      <c r="K20" s="45"/>
    </row>
    <row r="21" spans="1:20" x14ac:dyDescent="0.35">
      <c r="A21" s="28"/>
      <c r="B21" s="29"/>
      <c r="C21" s="29"/>
      <c r="D21" s="29"/>
      <c r="E21" s="29"/>
      <c r="F21" s="228" t="s">
        <v>17</v>
      </c>
      <c r="G21" s="229"/>
      <c r="H21" s="229"/>
      <c r="I21" s="228" t="s">
        <v>18</v>
      </c>
      <c r="J21" s="229"/>
      <c r="K21" s="229"/>
      <c r="L21" s="228" t="s">
        <v>19</v>
      </c>
      <c r="M21" s="229"/>
      <c r="N21" s="229"/>
      <c r="O21" s="228" t="s">
        <v>20</v>
      </c>
      <c r="P21" s="229"/>
      <c r="Q21" s="229"/>
      <c r="R21" s="228" t="s">
        <v>21</v>
      </c>
      <c r="S21" s="229"/>
      <c r="T21" s="229"/>
    </row>
    <row r="22" spans="1:20" x14ac:dyDescent="0.35">
      <c r="A22" s="43"/>
      <c r="F22" s="99" t="s">
        <v>22</v>
      </c>
      <c r="G22" s="100" t="s">
        <v>23</v>
      </c>
      <c r="H22" s="100" t="s">
        <v>24</v>
      </c>
      <c r="I22" s="97" t="s">
        <v>22</v>
      </c>
      <c r="J22" s="61" t="s">
        <v>23</v>
      </c>
      <c r="K22" s="61" t="s">
        <v>24</v>
      </c>
      <c r="L22" s="97" t="s">
        <v>22</v>
      </c>
      <c r="M22" s="61" t="s">
        <v>23</v>
      </c>
      <c r="N22" s="61" t="s">
        <v>24</v>
      </c>
      <c r="O22" s="97" t="s">
        <v>22</v>
      </c>
      <c r="P22" s="61" t="s">
        <v>23</v>
      </c>
      <c r="Q22" s="61" t="s">
        <v>24</v>
      </c>
      <c r="R22" s="97" t="s">
        <v>22</v>
      </c>
      <c r="S22" s="61" t="s">
        <v>23</v>
      </c>
      <c r="T22" s="61" t="s">
        <v>24</v>
      </c>
    </row>
    <row r="23" spans="1:20" ht="15" thickBot="1" x14ac:dyDescent="0.4">
      <c r="A23" s="30" t="s">
        <v>33</v>
      </c>
      <c r="B23" s="12"/>
      <c r="C23" s="12"/>
      <c r="D23" s="12"/>
      <c r="E23" s="12"/>
      <c r="F23" s="196"/>
      <c r="G23" s="197"/>
      <c r="H23" s="197"/>
      <c r="I23" s="198"/>
      <c r="J23" s="199"/>
      <c r="K23" s="199"/>
      <c r="L23" s="198"/>
      <c r="M23" s="199"/>
      <c r="N23" s="199"/>
      <c r="O23" s="198"/>
      <c r="P23" s="199"/>
      <c r="Q23" s="199"/>
      <c r="R23" s="198"/>
      <c r="S23" s="199"/>
      <c r="T23" s="199"/>
    </row>
    <row r="25" spans="1:20" x14ac:dyDescent="0.35">
      <c r="A25" s="234" t="s">
        <v>34</v>
      </c>
      <c r="B25" s="234"/>
      <c r="C25" s="235"/>
      <c r="D25" s="235"/>
    </row>
    <row r="27" spans="1:20" x14ac:dyDescent="0.35">
      <c r="A27" t="s">
        <v>35</v>
      </c>
    </row>
    <row r="28" spans="1:20" x14ac:dyDescent="0.35">
      <c r="A28" t="s">
        <v>244</v>
      </c>
    </row>
    <row r="29" spans="1:20" x14ac:dyDescent="0.35">
      <c r="B29" s="1" t="s">
        <v>22</v>
      </c>
      <c r="C29" s="1" t="s">
        <v>191</v>
      </c>
      <c r="D29" s="1" t="s">
        <v>24</v>
      </c>
    </row>
    <row r="30" spans="1:20" x14ac:dyDescent="0.35">
      <c r="A30" t="s">
        <v>36</v>
      </c>
      <c r="B30" s="62">
        <f>0.75*C30</f>
        <v>95506.5</v>
      </c>
      <c r="C30" s="200">
        <v>127342</v>
      </c>
      <c r="D30" s="62">
        <f>1.2*C30</f>
        <v>152810.4</v>
      </c>
      <c r="E30" t="s">
        <v>37</v>
      </c>
    </row>
    <row r="31" spans="1:20" x14ac:dyDescent="0.35">
      <c r="A31" t="s">
        <v>38</v>
      </c>
      <c r="B31" s="62">
        <f>0.85*C31</f>
        <v>17847.45</v>
      </c>
      <c r="C31" s="200">
        <v>20997</v>
      </c>
      <c r="D31" s="62">
        <f>1.2*C31</f>
        <v>25196.399999999998</v>
      </c>
      <c r="E31" t="s">
        <v>37</v>
      </c>
    </row>
    <row r="32" spans="1:20" x14ac:dyDescent="0.35">
      <c r="A32" t="s">
        <v>39</v>
      </c>
      <c r="B32" s="62">
        <f>0.85*C32</f>
        <v>37622.699999999997</v>
      </c>
      <c r="C32" s="200">
        <v>44262</v>
      </c>
      <c r="D32" s="62">
        <f>1.2*C32</f>
        <v>53114.400000000001</v>
      </c>
      <c r="E32" t="s">
        <v>37</v>
      </c>
    </row>
    <row r="33" spans="1:8" x14ac:dyDescent="0.35">
      <c r="A33" t="s">
        <v>40</v>
      </c>
    </row>
    <row r="35" spans="1:8" x14ac:dyDescent="0.35">
      <c r="A35" s="42"/>
      <c r="B35" s="42"/>
      <c r="C35" s="42"/>
      <c r="H35" t="s">
        <v>41</v>
      </c>
    </row>
    <row r="36" spans="1:8" x14ac:dyDescent="0.35">
      <c r="A36" t="s">
        <v>42</v>
      </c>
      <c r="H36" t="s">
        <v>43</v>
      </c>
    </row>
  </sheetData>
  <mergeCells count="26">
    <mergeCell ref="A1:H1"/>
    <mergeCell ref="A2:H2"/>
    <mergeCell ref="A7:E7"/>
    <mergeCell ref="A11:D11"/>
    <mergeCell ref="F4:H4"/>
    <mergeCell ref="A3:B3"/>
    <mergeCell ref="A25:B25"/>
    <mergeCell ref="C25:D25"/>
    <mergeCell ref="A19:D19"/>
    <mergeCell ref="A14:D14"/>
    <mergeCell ref="A8:E8"/>
    <mergeCell ref="F21:H21"/>
    <mergeCell ref="A9:E9"/>
    <mergeCell ref="A10:E10"/>
    <mergeCell ref="A15:E15"/>
    <mergeCell ref="A16:E16"/>
    <mergeCell ref="A12:E12"/>
    <mergeCell ref="A13:E13"/>
    <mergeCell ref="I21:K21"/>
    <mergeCell ref="L21:N21"/>
    <mergeCell ref="O21:Q21"/>
    <mergeCell ref="R21:T21"/>
    <mergeCell ref="I4:K4"/>
    <mergeCell ref="L4:N4"/>
    <mergeCell ref="O4:Q4"/>
    <mergeCell ref="R4:T4"/>
  </mergeCells>
  <pageMargins left="0.7" right="0.7" top="0.75" bottom="0.75" header="0.3" footer="0.3"/>
  <pageSetup scale="8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7"/>
  <sheetViews>
    <sheetView topLeftCell="A12" zoomScaleNormal="100" workbookViewId="0">
      <selection activeCell="D38" sqref="D38"/>
    </sheetView>
  </sheetViews>
  <sheetFormatPr defaultRowHeight="14.5" x14ac:dyDescent="0.35"/>
  <cols>
    <col min="1" max="1" width="58.453125" bestFit="1" customWidth="1"/>
    <col min="2" max="2" width="18.81640625" style="60" customWidth="1"/>
  </cols>
  <sheetData>
    <row r="1" spans="1:2" x14ac:dyDescent="0.35">
      <c r="A1" s="10" t="s">
        <v>44</v>
      </c>
    </row>
    <row r="2" spans="1:2" x14ac:dyDescent="0.35">
      <c r="A2" s="10" t="s">
        <v>45</v>
      </c>
    </row>
    <row r="4" spans="1:2" ht="15" thickBot="1" x14ac:dyDescent="0.4">
      <c r="A4" s="10" t="s">
        <v>8</v>
      </c>
      <c r="B4" s="60" t="s">
        <v>46</v>
      </c>
    </row>
    <row r="5" spans="1:2" x14ac:dyDescent="0.35">
      <c r="A5" t="s">
        <v>47</v>
      </c>
    </row>
    <row r="6" spans="1:2" x14ac:dyDescent="0.35">
      <c r="A6" s="7" t="s">
        <v>48</v>
      </c>
      <c r="B6" s="162"/>
    </row>
    <row r="7" spans="1:2" x14ac:dyDescent="0.35">
      <c r="A7" s="7" t="s">
        <v>49</v>
      </c>
      <c r="B7" s="162"/>
    </row>
    <row r="8" spans="1:2" x14ac:dyDescent="0.35">
      <c r="A8" s="7" t="s">
        <v>50</v>
      </c>
      <c r="B8" s="162"/>
    </row>
    <row r="9" spans="1:2" x14ac:dyDescent="0.35">
      <c r="A9" s="7" t="s">
        <v>247</v>
      </c>
      <c r="B9" s="162"/>
    </row>
    <row r="10" spans="1:2" x14ac:dyDescent="0.35">
      <c r="A10" s="7" t="s">
        <v>51</v>
      </c>
      <c r="B10" s="162"/>
    </row>
    <row r="11" spans="1:2" x14ac:dyDescent="0.35">
      <c r="A11" s="7" t="s">
        <v>52</v>
      </c>
      <c r="B11" s="162"/>
    </row>
    <row r="12" spans="1:2" x14ac:dyDescent="0.35">
      <c r="A12" s="7" t="s">
        <v>53</v>
      </c>
      <c r="B12" s="162"/>
    </row>
    <row r="13" spans="1:2" x14ac:dyDescent="0.35">
      <c r="A13" s="7" t="s">
        <v>54</v>
      </c>
      <c r="B13" s="162"/>
    </row>
    <row r="14" spans="1:2" x14ac:dyDescent="0.35">
      <c r="A14" s="7" t="s">
        <v>55</v>
      </c>
      <c r="B14" s="162"/>
    </row>
    <row r="15" spans="1:2" x14ac:dyDescent="0.35">
      <c r="A15" s="7" t="s">
        <v>56</v>
      </c>
      <c r="B15" s="162"/>
    </row>
    <row r="16" spans="1:2" x14ac:dyDescent="0.35">
      <c r="A16" s="7" t="s">
        <v>57</v>
      </c>
      <c r="B16" s="162"/>
    </row>
    <row r="17" spans="1:2" x14ac:dyDescent="0.35">
      <c r="A17" s="7" t="s">
        <v>58</v>
      </c>
      <c r="B17" s="162"/>
    </row>
    <row r="18" spans="1:2" x14ac:dyDescent="0.35">
      <c r="A18" s="7" t="s">
        <v>59</v>
      </c>
      <c r="B18" s="162"/>
    </row>
    <row r="19" spans="1:2" x14ac:dyDescent="0.35">
      <c r="A19" s="7" t="s">
        <v>60</v>
      </c>
      <c r="B19" s="162"/>
    </row>
    <row r="20" spans="1:2" x14ac:dyDescent="0.35">
      <c r="A20" s="7" t="s">
        <v>61</v>
      </c>
      <c r="B20" s="162"/>
    </row>
    <row r="21" spans="1:2" x14ac:dyDescent="0.35">
      <c r="A21" s="7" t="s">
        <v>62</v>
      </c>
      <c r="B21" s="162"/>
    </row>
    <row r="22" spans="1:2" x14ac:dyDescent="0.35">
      <c r="A22" s="7" t="s">
        <v>63</v>
      </c>
      <c r="B22" s="162"/>
    </row>
    <row r="23" spans="1:2" x14ac:dyDescent="0.35">
      <c r="A23" s="7"/>
      <c r="B23" s="68"/>
    </row>
    <row r="24" spans="1:2" x14ac:dyDescent="0.35">
      <c r="A24" s="7"/>
      <c r="B24" s="68"/>
    </row>
    <row r="25" spans="1:2" x14ac:dyDescent="0.35">
      <c r="A25" s="7"/>
      <c r="B25" s="68"/>
    </row>
    <row r="26" spans="1:2" x14ac:dyDescent="0.35">
      <c r="A26" s="7"/>
      <c r="B26" s="68"/>
    </row>
    <row r="27" spans="1:2" x14ac:dyDescent="0.35">
      <c r="A27" s="7"/>
      <c r="B27" s="68"/>
    </row>
    <row r="28" spans="1:2" x14ac:dyDescent="0.35">
      <c r="A28" s="7"/>
      <c r="B28" s="68"/>
    </row>
    <row r="29" spans="1:2" x14ac:dyDescent="0.35">
      <c r="A29" s="7" t="s">
        <v>8</v>
      </c>
      <c r="B29" s="68"/>
    </row>
    <row r="30" spans="1:2" ht="15" thickBot="1" x14ac:dyDescent="0.4">
      <c r="A30" s="69" t="s">
        <v>64</v>
      </c>
      <c r="B30" s="70">
        <f>SUM(B5:B29)</f>
        <v>0</v>
      </c>
    </row>
    <row r="32" spans="1:2" x14ac:dyDescent="0.35">
      <c r="A32" t="s">
        <v>8</v>
      </c>
    </row>
    <row r="33" spans="1:6" x14ac:dyDescent="0.35">
      <c r="A33" s="42"/>
      <c r="B33"/>
      <c r="C33" s="246" t="s">
        <v>65</v>
      </c>
      <c r="D33" s="246"/>
      <c r="E33" s="246"/>
      <c r="F33" s="246"/>
    </row>
    <row r="34" spans="1:6" x14ac:dyDescent="0.35">
      <c r="A34" t="s">
        <v>42</v>
      </c>
      <c r="B34"/>
      <c r="C34" s="246" t="s">
        <v>43</v>
      </c>
      <c r="D34" s="246"/>
      <c r="E34" s="246"/>
      <c r="F34" s="246"/>
    </row>
    <row r="35" spans="1:6" x14ac:dyDescent="0.35">
      <c r="B35"/>
    </row>
    <row r="36" spans="1:6" x14ac:dyDescent="0.35">
      <c r="B36"/>
    </row>
    <row r="37" spans="1:6" x14ac:dyDescent="0.35">
      <c r="B37"/>
    </row>
  </sheetData>
  <mergeCells count="2">
    <mergeCell ref="C34:F34"/>
    <mergeCell ref="C33:F33"/>
  </mergeCells>
  <pageMargins left="0.7" right="0.7" top="0.75" bottom="0.75" header="0.3" footer="0.3"/>
  <pageSetup scale="7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16"/>
  <sheetViews>
    <sheetView zoomScaleNormal="100" workbookViewId="0">
      <selection activeCell="F47" sqref="F47"/>
    </sheetView>
  </sheetViews>
  <sheetFormatPr defaultColWidth="18" defaultRowHeight="14.5" x14ac:dyDescent="0.35"/>
  <cols>
    <col min="1" max="1" width="58.453125" customWidth="1"/>
    <col min="2" max="4" width="18" customWidth="1"/>
    <col min="9" max="9" width="12.81640625" customWidth="1"/>
  </cols>
  <sheetData>
    <row r="1" spans="1:16" x14ac:dyDescent="0.35">
      <c r="A1" s="10" t="s">
        <v>44</v>
      </c>
    </row>
    <row r="2" spans="1:16" x14ac:dyDescent="0.35">
      <c r="A2" s="10" t="s">
        <v>66</v>
      </c>
    </row>
    <row r="3" spans="1:16" ht="15" thickBot="1" x14ac:dyDescent="0.4"/>
    <row r="4" spans="1:16" x14ac:dyDescent="0.35">
      <c r="A4" s="85" t="s">
        <v>67</v>
      </c>
      <c r="B4" s="248" t="s">
        <v>17</v>
      </c>
      <c r="C4" s="247"/>
      <c r="D4" s="249"/>
      <c r="E4" s="247" t="s">
        <v>18</v>
      </c>
      <c r="F4" s="247"/>
      <c r="G4" s="247"/>
      <c r="H4" s="248" t="s">
        <v>19</v>
      </c>
      <c r="I4" s="247"/>
      <c r="J4" s="249"/>
      <c r="K4" s="247" t="s">
        <v>20</v>
      </c>
      <c r="L4" s="247"/>
      <c r="M4" s="247"/>
      <c r="N4" s="248" t="s">
        <v>21</v>
      </c>
      <c r="O4" s="247"/>
      <c r="P4" s="249"/>
    </row>
    <row r="5" spans="1:16" x14ac:dyDescent="0.35">
      <c r="A5" s="86"/>
      <c r="B5" s="92" t="s">
        <v>22</v>
      </c>
      <c r="C5" s="32" t="s">
        <v>23</v>
      </c>
      <c r="D5" s="93" t="s">
        <v>24</v>
      </c>
      <c r="E5" s="34" t="s">
        <v>22</v>
      </c>
      <c r="F5" s="32" t="s">
        <v>23</v>
      </c>
      <c r="G5" s="32" t="s">
        <v>24</v>
      </c>
      <c r="H5" s="92" t="s">
        <v>22</v>
      </c>
      <c r="I5" s="32" t="s">
        <v>23</v>
      </c>
      <c r="J5" s="93" t="s">
        <v>24</v>
      </c>
      <c r="K5" s="34" t="s">
        <v>22</v>
      </c>
      <c r="L5" s="32" t="s">
        <v>23</v>
      </c>
      <c r="M5" s="32" t="s">
        <v>24</v>
      </c>
      <c r="N5" s="92" t="s">
        <v>22</v>
      </c>
      <c r="O5" s="32" t="s">
        <v>23</v>
      </c>
      <c r="P5" s="93" t="s">
        <v>24</v>
      </c>
    </row>
    <row r="6" spans="1:16" x14ac:dyDescent="0.35">
      <c r="A6" s="87" t="s">
        <v>68</v>
      </c>
      <c r="B6" s="163"/>
      <c r="C6" s="164"/>
      <c r="D6" s="165"/>
      <c r="E6" s="166"/>
      <c r="F6" s="164"/>
      <c r="G6" s="164"/>
      <c r="H6" s="163"/>
      <c r="I6" s="164"/>
      <c r="J6" s="165"/>
      <c r="K6" s="166"/>
      <c r="L6" s="164"/>
      <c r="M6" s="164"/>
      <c r="N6" s="163"/>
      <c r="O6" s="164"/>
      <c r="P6" s="165"/>
    </row>
    <row r="7" spans="1:16" x14ac:dyDescent="0.35">
      <c r="A7" s="87" t="s">
        <v>69</v>
      </c>
      <c r="B7" s="163"/>
      <c r="C7" s="164"/>
      <c r="D7" s="165"/>
      <c r="E7" s="166"/>
      <c r="F7" s="164"/>
      <c r="G7" s="164"/>
      <c r="H7" s="163"/>
      <c r="I7" s="164"/>
      <c r="J7" s="165"/>
      <c r="K7" s="166"/>
      <c r="L7" s="164"/>
      <c r="M7" s="164"/>
      <c r="N7" s="163"/>
      <c r="O7" s="164"/>
      <c r="P7" s="165"/>
    </row>
    <row r="8" spans="1:16" x14ac:dyDescent="0.35">
      <c r="A8" s="87" t="s">
        <v>70</v>
      </c>
      <c r="B8" s="163"/>
      <c r="C8" s="164"/>
      <c r="D8" s="165"/>
      <c r="E8" s="166"/>
      <c r="F8" s="164"/>
      <c r="G8" s="164"/>
      <c r="H8" s="163"/>
      <c r="I8" s="164"/>
      <c r="J8" s="165"/>
      <c r="K8" s="166"/>
      <c r="L8" s="164"/>
      <c r="M8" s="164"/>
      <c r="N8" s="163"/>
      <c r="O8" s="164"/>
      <c r="P8" s="165"/>
    </row>
    <row r="9" spans="1:16" x14ac:dyDescent="0.35">
      <c r="A9" s="87" t="s">
        <v>80</v>
      </c>
      <c r="B9" s="163"/>
      <c r="C9" s="164"/>
      <c r="D9" s="165"/>
      <c r="E9" s="166"/>
      <c r="F9" s="164"/>
      <c r="G9" s="164"/>
      <c r="H9" s="163"/>
      <c r="I9" s="164"/>
      <c r="J9" s="165"/>
      <c r="K9" s="166"/>
      <c r="L9" s="164"/>
      <c r="M9" s="164"/>
      <c r="N9" s="163"/>
      <c r="O9" s="164"/>
      <c r="P9" s="165"/>
    </row>
    <row r="10" spans="1:16" x14ac:dyDescent="0.35">
      <c r="A10" s="87" t="s">
        <v>245</v>
      </c>
      <c r="B10" s="163"/>
      <c r="C10" s="164"/>
      <c r="D10" s="165"/>
      <c r="E10" s="166"/>
      <c r="F10" s="164"/>
      <c r="G10" s="164"/>
      <c r="H10" s="163"/>
      <c r="I10" s="164"/>
      <c r="J10" s="165"/>
      <c r="K10" s="166"/>
      <c r="L10" s="164"/>
      <c r="M10" s="164"/>
      <c r="N10" s="163"/>
      <c r="O10" s="164"/>
      <c r="P10" s="165"/>
    </row>
    <row r="11" spans="1:16" x14ac:dyDescent="0.35">
      <c r="A11" s="87" t="s">
        <v>81</v>
      </c>
      <c r="B11" s="163"/>
      <c r="C11" s="164"/>
      <c r="D11" s="165"/>
      <c r="E11" s="166"/>
      <c r="F11" s="164"/>
      <c r="G11" s="164"/>
      <c r="H11" s="163"/>
      <c r="I11" s="164"/>
      <c r="J11" s="165"/>
      <c r="K11" s="166"/>
      <c r="L11" s="164"/>
      <c r="M11" s="164"/>
      <c r="N11" s="163"/>
      <c r="O11" s="164"/>
      <c r="P11" s="165"/>
    </row>
    <row r="12" spans="1:16" x14ac:dyDescent="0.35">
      <c r="A12" s="87" t="s">
        <v>82</v>
      </c>
      <c r="B12" s="163"/>
      <c r="C12" s="164"/>
      <c r="D12" s="165"/>
      <c r="E12" s="166"/>
      <c r="F12" s="164"/>
      <c r="G12" s="164"/>
      <c r="H12" s="163"/>
      <c r="I12" s="164"/>
      <c r="J12" s="165"/>
      <c r="K12" s="166"/>
      <c r="L12" s="164"/>
      <c r="M12" s="164"/>
      <c r="N12" s="163"/>
      <c r="O12" s="164"/>
      <c r="P12" s="165"/>
    </row>
    <row r="13" spans="1:16" ht="15" thickBot="1" x14ac:dyDescent="0.4">
      <c r="A13" s="89" t="s">
        <v>64</v>
      </c>
      <c r="B13" s="94">
        <f t="shared" ref="B13:P13" si="0">SUM(B6:B12)</f>
        <v>0</v>
      </c>
      <c r="C13" s="20">
        <f t="shared" si="0"/>
        <v>0</v>
      </c>
      <c r="D13" s="21">
        <f t="shared" si="0"/>
        <v>0</v>
      </c>
      <c r="E13" s="91">
        <f t="shared" si="0"/>
        <v>0</v>
      </c>
      <c r="F13" s="20">
        <f t="shared" si="0"/>
        <v>0</v>
      </c>
      <c r="G13" s="20">
        <f t="shared" si="0"/>
        <v>0</v>
      </c>
      <c r="H13" s="94">
        <f t="shared" si="0"/>
        <v>0</v>
      </c>
      <c r="I13" s="20">
        <f t="shared" si="0"/>
        <v>0</v>
      </c>
      <c r="J13" s="21">
        <f t="shared" si="0"/>
        <v>0</v>
      </c>
      <c r="K13" s="91">
        <f t="shared" si="0"/>
        <v>0</v>
      </c>
      <c r="L13" s="20">
        <f t="shared" si="0"/>
        <v>0</v>
      </c>
      <c r="M13" s="20">
        <f t="shared" si="0"/>
        <v>0</v>
      </c>
      <c r="N13" s="94">
        <f t="shared" si="0"/>
        <v>0</v>
      </c>
      <c r="O13" s="20">
        <f t="shared" si="0"/>
        <v>0</v>
      </c>
      <c r="P13" s="21">
        <f t="shared" si="0"/>
        <v>0</v>
      </c>
    </row>
    <row r="14" spans="1:16" ht="24" customHeight="1" x14ac:dyDescent="0.35"/>
    <row r="15" spans="1:16" ht="25.5" customHeight="1" x14ac:dyDescent="0.35">
      <c r="A15" s="42"/>
      <c r="C15" s="246" t="s">
        <v>65</v>
      </c>
      <c r="D15" s="246"/>
    </row>
    <row r="16" spans="1:16" x14ac:dyDescent="0.35">
      <c r="A16" t="s">
        <v>42</v>
      </c>
      <c r="C16" s="246" t="s">
        <v>43</v>
      </c>
      <c r="D16" s="246"/>
    </row>
  </sheetData>
  <mergeCells count="7">
    <mergeCell ref="K4:M4"/>
    <mergeCell ref="N4:P4"/>
    <mergeCell ref="C16:D16"/>
    <mergeCell ref="C15:D15"/>
    <mergeCell ref="B4:D4"/>
    <mergeCell ref="E4:G4"/>
    <mergeCell ref="H4:J4"/>
  </mergeCells>
  <pageMargins left="0.7" right="0.7" top="0.75" bottom="0.75" header="0.3" footer="0.3"/>
  <pageSetup scale="8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20"/>
  <sheetViews>
    <sheetView zoomScaleNormal="100" workbookViewId="0">
      <selection activeCell="H46" sqref="H46"/>
    </sheetView>
  </sheetViews>
  <sheetFormatPr defaultColWidth="18" defaultRowHeight="14.5" x14ac:dyDescent="0.35"/>
  <cols>
    <col min="1" max="1" width="60" customWidth="1"/>
    <col min="2" max="4" width="18" customWidth="1"/>
    <col min="7" max="7" width="14.1796875" bestFit="1" customWidth="1"/>
  </cols>
  <sheetData>
    <row r="1" spans="1:16" x14ac:dyDescent="0.35">
      <c r="A1" s="10" t="s">
        <v>44</v>
      </c>
    </row>
    <row r="2" spans="1:16" x14ac:dyDescent="0.35">
      <c r="A2" s="10" t="s">
        <v>83</v>
      </c>
    </row>
    <row r="3" spans="1:16" ht="15" thickBot="1" x14ac:dyDescent="0.4"/>
    <row r="4" spans="1:16" x14ac:dyDescent="0.35">
      <c r="A4" s="85" t="s">
        <v>67</v>
      </c>
      <c r="B4" s="248" t="s">
        <v>17</v>
      </c>
      <c r="C4" s="247"/>
      <c r="D4" s="247"/>
      <c r="E4" s="248" t="s">
        <v>18</v>
      </c>
      <c r="F4" s="247"/>
      <c r="G4" s="249"/>
      <c r="H4" s="247" t="s">
        <v>19</v>
      </c>
      <c r="I4" s="247"/>
      <c r="J4" s="247"/>
      <c r="K4" s="248" t="s">
        <v>20</v>
      </c>
      <c r="L4" s="247"/>
      <c r="M4" s="247"/>
      <c r="N4" s="248" t="s">
        <v>21</v>
      </c>
      <c r="O4" s="247"/>
      <c r="P4" s="249"/>
    </row>
    <row r="5" spans="1:16" x14ac:dyDescent="0.35">
      <c r="A5" s="87"/>
      <c r="B5" s="92" t="s">
        <v>22</v>
      </c>
      <c r="C5" s="32" t="s">
        <v>23</v>
      </c>
      <c r="D5" s="32" t="s">
        <v>24</v>
      </c>
      <c r="E5" s="92" t="s">
        <v>22</v>
      </c>
      <c r="F5" s="32" t="s">
        <v>23</v>
      </c>
      <c r="G5" s="93" t="s">
        <v>24</v>
      </c>
      <c r="H5" s="34" t="s">
        <v>22</v>
      </c>
      <c r="I5" s="32" t="s">
        <v>23</v>
      </c>
      <c r="J5" s="32" t="s">
        <v>24</v>
      </c>
      <c r="K5" s="92" t="s">
        <v>22</v>
      </c>
      <c r="L5" s="32" t="s">
        <v>23</v>
      </c>
      <c r="M5" s="32" t="s">
        <v>24</v>
      </c>
      <c r="N5" s="92" t="s">
        <v>22</v>
      </c>
      <c r="O5" s="32" t="s">
        <v>23</v>
      </c>
      <c r="P5" s="93" t="s">
        <v>24</v>
      </c>
    </row>
    <row r="6" spans="1:16" x14ac:dyDescent="0.35">
      <c r="A6" s="87" t="s">
        <v>68</v>
      </c>
      <c r="B6" s="177"/>
      <c r="C6" s="193"/>
      <c r="D6" s="193"/>
      <c r="E6" s="177"/>
      <c r="F6" s="193"/>
      <c r="G6" s="194"/>
      <c r="H6" s="195"/>
      <c r="I6" s="193"/>
      <c r="J6" s="193"/>
      <c r="K6" s="177"/>
      <c r="L6" s="193"/>
      <c r="M6" s="193"/>
      <c r="N6" s="177"/>
      <c r="O6" s="193"/>
      <c r="P6" s="194"/>
    </row>
    <row r="7" spans="1:16" x14ac:dyDescent="0.35">
      <c r="A7" s="87" t="s">
        <v>84</v>
      </c>
      <c r="B7" s="163"/>
      <c r="C7" s="164"/>
      <c r="D7" s="164"/>
      <c r="E7" s="163"/>
      <c r="F7" s="164"/>
      <c r="G7" s="165"/>
      <c r="H7" s="166"/>
      <c r="I7" s="164"/>
      <c r="J7" s="164"/>
      <c r="K7" s="163"/>
      <c r="L7" s="164"/>
      <c r="M7" s="164"/>
      <c r="N7" s="163"/>
      <c r="O7" s="164"/>
      <c r="P7" s="165"/>
    </row>
    <row r="8" spans="1:16" x14ac:dyDescent="0.35">
      <c r="A8" s="87" t="s">
        <v>85</v>
      </c>
      <c r="B8" s="163"/>
      <c r="C8" s="164"/>
      <c r="D8" s="164"/>
      <c r="E8" s="163"/>
      <c r="F8" s="164"/>
      <c r="G8" s="165"/>
      <c r="H8" s="166"/>
      <c r="I8" s="164"/>
      <c r="J8" s="164"/>
      <c r="K8" s="163"/>
      <c r="L8" s="164"/>
      <c r="M8" s="164"/>
      <c r="N8" s="163"/>
      <c r="O8" s="164"/>
      <c r="P8" s="165"/>
    </row>
    <row r="9" spans="1:16" x14ac:dyDescent="0.35">
      <c r="A9" s="87" t="s">
        <v>90</v>
      </c>
      <c r="B9" s="163"/>
      <c r="C9" s="164"/>
      <c r="D9" s="164"/>
      <c r="E9" s="163"/>
      <c r="F9" s="164"/>
      <c r="G9" s="165"/>
      <c r="H9" s="166"/>
      <c r="I9" s="164"/>
      <c r="J9" s="164"/>
      <c r="K9" s="163"/>
      <c r="L9" s="164"/>
      <c r="M9" s="164"/>
      <c r="N9" s="163"/>
      <c r="O9" s="164"/>
      <c r="P9" s="165"/>
    </row>
    <row r="10" spans="1:16" x14ac:dyDescent="0.35">
      <c r="A10" s="87" t="s">
        <v>190</v>
      </c>
      <c r="B10" s="163"/>
      <c r="C10" s="164"/>
      <c r="D10" s="164"/>
      <c r="E10" s="163"/>
      <c r="F10" s="164"/>
      <c r="G10" s="165"/>
      <c r="H10" s="166"/>
      <c r="I10" s="164"/>
      <c r="J10" s="164"/>
      <c r="K10" s="163"/>
      <c r="L10" s="164"/>
      <c r="M10" s="164"/>
      <c r="N10" s="163"/>
      <c r="O10" s="164"/>
      <c r="P10" s="165"/>
    </row>
    <row r="11" spans="1:16" x14ac:dyDescent="0.35">
      <c r="A11" s="87"/>
      <c r="B11" s="84"/>
      <c r="C11" s="13"/>
      <c r="D11" s="13"/>
      <c r="E11" s="84"/>
      <c r="F11" s="13"/>
      <c r="G11" s="14"/>
      <c r="H11" s="90"/>
      <c r="I11" s="13"/>
      <c r="J11" s="13"/>
      <c r="K11" s="84"/>
      <c r="L11" s="13"/>
      <c r="M11" s="13"/>
      <c r="N11" s="84"/>
      <c r="O11" s="13"/>
      <c r="P11" s="14"/>
    </row>
    <row r="12" spans="1:16" x14ac:dyDescent="0.35">
      <c r="A12" s="87"/>
      <c r="B12" s="84"/>
      <c r="C12" s="13"/>
      <c r="D12" s="13"/>
      <c r="E12" s="84"/>
      <c r="F12" s="13"/>
      <c r="G12" s="14"/>
      <c r="H12" s="90"/>
      <c r="I12" s="13"/>
      <c r="J12" s="13"/>
      <c r="K12" s="84"/>
      <c r="L12" s="13"/>
      <c r="M12" s="13"/>
      <c r="N12" s="84"/>
      <c r="O12" s="13"/>
      <c r="P12" s="14"/>
    </row>
    <row r="13" spans="1:16" x14ac:dyDescent="0.35">
      <c r="A13" s="87"/>
      <c r="B13" s="84"/>
      <c r="C13" s="13"/>
      <c r="D13" s="13"/>
      <c r="E13" s="84"/>
      <c r="F13" s="13"/>
      <c r="G13" s="14"/>
      <c r="H13" s="90"/>
      <c r="I13" s="13"/>
      <c r="J13" s="13"/>
      <c r="K13" s="84"/>
      <c r="L13" s="13"/>
      <c r="M13" s="13"/>
      <c r="N13" s="84"/>
      <c r="O13" s="13"/>
      <c r="P13" s="14"/>
    </row>
    <row r="14" spans="1:16" x14ac:dyDescent="0.35">
      <c r="A14" s="87"/>
      <c r="B14" s="84"/>
      <c r="C14" s="13"/>
      <c r="D14" s="13"/>
      <c r="E14" s="84"/>
      <c r="F14" s="13"/>
      <c r="G14" s="14"/>
      <c r="H14" s="90"/>
      <c r="I14" s="13"/>
      <c r="J14" s="13"/>
      <c r="K14" s="84"/>
      <c r="L14" s="13"/>
      <c r="M14" s="13"/>
      <c r="N14" s="84"/>
      <c r="O14" s="13"/>
      <c r="P14" s="14"/>
    </row>
    <row r="15" spans="1:16" x14ac:dyDescent="0.35">
      <c r="A15" s="87"/>
      <c r="B15" s="84"/>
      <c r="C15" s="13"/>
      <c r="D15" s="13"/>
      <c r="E15" s="84"/>
      <c r="F15" s="13"/>
      <c r="G15" s="14"/>
      <c r="H15" s="90"/>
      <c r="I15" s="13"/>
      <c r="J15" s="13"/>
      <c r="K15" s="84"/>
      <c r="L15" s="13"/>
      <c r="M15" s="13"/>
      <c r="N15" s="84"/>
      <c r="O15" s="13"/>
      <c r="P15" s="14"/>
    </row>
    <row r="16" spans="1:16" ht="15" thickBot="1" x14ac:dyDescent="0.4">
      <c r="A16" s="89" t="s">
        <v>64</v>
      </c>
      <c r="B16" s="94">
        <f>SUM(B6:B15)</f>
        <v>0</v>
      </c>
      <c r="C16" s="20">
        <f t="shared" ref="C16:P16" si="0">SUM(C6:C15)</f>
        <v>0</v>
      </c>
      <c r="D16" s="20">
        <f t="shared" si="0"/>
        <v>0</v>
      </c>
      <c r="E16" s="94">
        <f t="shared" si="0"/>
        <v>0</v>
      </c>
      <c r="F16" s="20">
        <f t="shared" si="0"/>
        <v>0</v>
      </c>
      <c r="G16" s="21">
        <f t="shared" si="0"/>
        <v>0</v>
      </c>
      <c r="H16" s="91">
        <f t="shared" si="0"/>
        <v>0</v>
      </c>
      <c r="I16" s="20">
        <f t="shared" si="0"/>
        <v>0</v>
      </c>
      <c r="J16" s="20">
        <f t="shared" si="0"/>
        <v>0</v>
      </c>
      <c r="K16" s="94">
        <f t="shared" si="0"/>
        <v>0</v>
      </c>
      <c r="L16" s="20">
        <f t="shared" si="0"/>
        <v>0</v>
      </c>
      <c r="M16" s="20">
        <f t="shared" si="0"/>
        <v>0</v>
      </c>
      <c r="N16" s="94">
        <f t="shared" si="0"/>
        <v>0</v>
      </c>
      <c r="O16" s="20">
        <f t="shared" si="0"/>
        <v>0</v>
      </c>
      <c r="P16" s="21">
        <f t="shared" si="0"/>
        <v>0</v>
      </c>
    </row>
    <row r="17" spans="1:4" x14ac:dyDescent="0.35">
      <c r="A17" t="s">
        <v>35</v>
      </c>
    </row>
    <row r="19" spans="1:4" x14ac:dyDescent="0.35">
      <c r="A19" s="42"/>
      <c r="C19" s="246" t="s">
        <v>65</v>
      </c>
      <c r="D19" s="246"/>
    </row>
    <row r="20" spans="1:4" x14ac:dyDescent="0.35">
      <c r="A20" t="s">
        <v>42</v>
      </c>
      <c r="C20" s="246" t="s">
        <v>43</v>
      </c>
      <c r="D20" s="246"/>
    </row>
  </sheetData>
  <mergeCells count="7">
    <mergeCell ref="K4:M4"/>
    <mergeCell ref="N4:P4"/>
    <mergeCell ref="C20:D20"/>
    <mergeCell ref="C19:D19"/>
    <mergeCell ref="B4:D4"/>
    <mergeCell ref="E4:G4"/>
    <mergeCell ref="H4:J4"/>
  </mergeCells>
  <pageMargins left="0.7" right="0.7" top="0.75" bottom="0.75" header="0.3" footer="0.3"/>
  <pageSetup scale="82" orientation="landscape" horizontalDpi="4294967294"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31"/>
  <sheetViews>
    <sheetView zoomScaleNormal="100" workbookViewId="0">
      <selection activeCell="B26" sqref="B26"/>
    </sheetView>
  </sheetViews>
  <sheetFormatPr defaultRowHeight="14.5" x14ac:dyDescent="0.35"/>
  <cols>
    <col min="1" max="1" width="71.453125" customWidth="1"/>
    <col min="2" max="6" width="18" customWidth="1"/>
  </cols>
  <sheetData>
    <row r="1" spans="1:6" x14ac:dyDescent="0.35">
      <c r="A1" s="10" t="s">
        <v>44</v>
      </c>
    </row>
    <row r="2" spans="1:6" x14ac:dyDescent="0.35">
      <c r="A2" s="10" t="s">
        <v>91</v>
      </c>
    </row>
    <row r="3" spans="1:6" ht="15" thickBot="1" x14ac:dyDescent="0.4"/>
    <row r="4" spans="1:6" x14ac:dyDescent="0.35">
      <c r="A4" s="6" t="s">
        <v>67</v>
      </c>
      <c r="B4" s="3" t="s">
        <v>17</v>
      </c>
      <c r="C4" s="3" t="s">
        <v>18</v>
      </c>
      <c r="D4" s="3" t="s">
        <v>19</v>
      </c>
      <c r="E4" s="3" t="s">
        <v>20</v>
      </c>
      <c r="F4" s="4" t="s">
        <v>21</v>
      </c>
    </row>
    <row r="5" spans="1:6" x14ac:dyDescent="0.35">
      <c r="A5" s="7" t="s">
        <v>68</v>
      </c>
      <c r="B5" s="13"/>
      <c r="C5" s="13"/>
      <c r="D5" s="13"/>
      <c r="E5" s="13"/>
      <c r="F5" s="14"/>
    </row>
    <row r="6" spans="1:6" x14ac:dyDescent="0.35">
      <c r="A6" s="7" t="s">
        <v>92</v>
      </c>
      <c r="B6" s="13"/>
      <c r="C6" s="13"/>
      <c r="D6" s="13"/>
      <c r="E6" s="13"/>
      <c r="F6" s="14"/>
    </row>
    <row r="7" spans="1:6" x14ac:dyDescent="0.35">
      <c r="A7" s="7" t="s">
        <v>93</v>
      </c>
      <c r="B7" s="13"/>
      <c r="C7" s="13"/>
      <c r="D7" s="13"/>
      <c r="E7" s="13"/>
      <c r="F7" s="14"/>
    </row>
    <row r="8" spans="1:6" x14ac:dyDescent="0.35">
      <c r="A8" s="7" t="s">
        <v>94</v>
      </c>
      <c r="B8" s="13"/>
      <c r="C8" s="13"/>
      <c r="D8" s="13"/>
      <c r="E8" s="13"/>
      <c r="F8" s="14"/>
    </row>
    <row r="9" spans="1:6" x14ac:dyDescent="0.35">
      <c r="A9" s="7" t="s">
        <v>70</v>
      </c>
      <c r="B9" s="13"/>
      <c r="C9" s="13"/>
      <c r="D9" s="13"/>
      <c r="E9" s="13"/>
      <c r="F9" s="14"/>
    </row>
    <row r="10" spans="1:6" x14ac:dyDescent="0.35">
      <c r="A10" s="7"/>
      <c r="B10" s="13"/>
      <c r="C10" s="13"/>
      <c r="D10" s="13"/>
      <c r="E10" s="13"/>
      <c r="F10" s="14"/>
    </row>
    <row r="11" spans="1:6" x14ac:dyDescent="0.35">
      <c r="A11" s="7"/>
      <c r="B11" s="13"/>
      <c r="C11" s="13"/>
      <c r="D11" s="13"/>
      <c r="E11" s="13"/>
      <c r="F11" s="14"/>
    </row>
    <row r="12" spans="1:6" x14ac:dyDescent="0.35">
      <c r="A12" s="7" t="s">
        <v>95</v>
      </c>
      <c r="B12" s="13"/>
      <c r="C12" s="13"/>
      <c r="D12" s="13"/>
      <c r="E12" s="13"/>
      <c r="F12" s="14"/>
    </row>
    <row r="13" spans="1:6" x14ac:dyDescent="0.35">
      <c r="A13" s="7" t="s">
        <v>96</v>
      </c>
      <c r="B13" s="13"/>
      <c r="C13" s="13"/>
      <c r="D13" s="13"/>
      <c r="E13" s="13"/>
      <c r="F13" s="14"/>
    </row>
    <row r="14" spans="1:6" x14ac:dyDescent="0.35">
      <c r="A14" s="7" t="s">
        <v>97</v>
      </c>
      <c r="B14" s="13"/>
      <c r="C14" s="13"/>
      <c r="D14" s="13"/>
      <c r="E14" s="13"/>
      <c r="F14" s="14"/>
    </row>
    <row r="15" spans="1:6" x14ac:dyDescent="0.35">
      <c r="A15" s="7" t="s">
        <v>98</v>
      </c>
      <c r="B15" s="13"/>
      <c r="C15" s="13"/>
      <c r="D15" s="13"/>
      <c r="E15" s="13"/>
      <c r="F15" s="14"/>
    </row>
    <row r="16" spans="1:6" x14ac:dyDescent="0.35">
      <c r="A16" s="7" t="s">
        <v>99</v>
      </c>
      <c r="B16" s="13"/>
      <c r="C16" s="13"/>
      <c r="D16" s="13"/>
      <c r="E16" s="13"/>
      <c r="F16" s="14"/>
    </row>
    <row r="17" spans="1:6" x14ac:dyDescent="0.35">
      <c r="A17" s="7"/>
      <c r="B17" s="13"/>
      <c r="C17" s="13"/>
      <c r="D17" s="13"/>
      <c r="E17" s="13"/>
      <c r="F17" s="14"/>
    </row>
    <row r="18" spans="1:6" x14ac:dyDescent="0.35">
      <c r="A18" s="7" t="s">
        <v>100</v>
      </c>
      <c r="B18" s="13"/>
      <c r="C18" s="13"/>
      <c r="D18" s="13"/>
      <c r="E18" s="13"/>
      <c r="F18" s="14"/>
    </row>
    <row r="19" spans="1:6" x14ac:dyDescent="0.35">
      <c r="A19" s="5"/>
      <c r="B19" s="13"/>
      <c r="C19" s="13"/>
      <c r="D19" s="13"/>
      <c r="E19" s="13"/>
      <c r="F19" s="14"/>
    </row>
    <row r="20" spans="1:6" x14ac:dyDescent="0.35">
      <c r="A20" s="5"/>
      <c r="B20" s="13"/>
      <c r="C20" s="13"/>
      <c r="D20" s="13"/>
      <c r="E20" s="13"/>
      <c r="F20" s="14"/>
    </row>
    <row r="21" spans="1:6" x14ac:dyDescent="0.35">
      <c r="A21" s="5"/>
      <c r="B21" s="13"/>
      <c r="C21" s="13"/>
      <c r="D21" s="13"/>
      <c r="E21" s="13"/>
      <c r="F21" s="14"/>
    </row>
    <row r="22" spans="1:6" x14ac:dyDescent="0.35">
      <c r="A22" s="5"/>
      <c r="B22" s="13"/>
      <c r="C22" s="13"/>
      <c r="D22" s="13"/>
      <c r="E22" s="13"/>
      <c r="F22" s="14"/>
    </row>
    <row r="23" spans="1:6" x14ac:dyDescent="0.35">
      <c r="A23" s="5"/>
      <c r="B23" s="13"/>
      <c r="C23" s="13"/>
      <c r="D23" s="13"/>
      <c r="E23" s="13"/>
      <c r="F23" s="14"/>
    </row>
    <row r="24" spans="1:6" x14ac:dyDescent="0.35">
      <c r="A24" s="5"/>
      <c r="B24" s="13"/>
      <c r="C24" s="13"/>
      <c r="D24" s="13"/>
      <c r="E24" s="13"/>
      <c r="F24" s="14"/>
    </row>
    <row r="25" spans="1:6" x14ac:dyDescent="0.35">
      <c r="A25" s="9" t="s">
        <v>101</v>
      </c>
      <c r="B25" s="19">
        <f>SUM(B5:B24)/23505</f>
        <v>0</v>
      </c>
      <c r="C25" s="19">
        <f>SUM(C5:C24)/23505</f>
        <v>0</v>
      </c>
      <c r="D25" s="19">
        <f>SUM(D5:D24)/23505</f>
        <v>0</v>
      </c>
      <c r="E25" s="19">
        <f>SUM(E5:E24)/23505</f>
        <v>0</v>
      </c>
      <c r="F25" s="53">
        <f>SUM(F5:F24)/23505</f>
        <v>0</v>
      </c>
    </row>
    <row r="26" spans="1:6" x14ac:dyDescent="0.35">
      <c r="A26" s="9" t="s">
        <v>102</v>
      </c>
      <c r="B26" s="63" t="e">
        <f>'Ride Gwinnett (RG) Master Sheet'!#REF!</f>
        <v>#REF!</v>
      </c>
      <c r="C26" s="63" t="e">
        <f>'Ride Gwinnett (RG) Master Sheet'!#REF!</f>
        <v>#REF!</v>
      </c>
      <c r="D26" s="63" t="e">
        <f>'Ride Gwinnett (RG) Master Sheet'!#REF!</f>
        <v>#REF!</v>
      </c>
      <c r="E26" s="63" t="e">
        <f>'Ride Gwinnett (RG) Master Sheet'!#REF!</f>
        <v>#REF!</v>
      </c>
      <c r="F26" s="63" t="e">
        <f>'Ride Gwinnett (RG) Master Sheet'!#REF!</f>
        <v>#REF!</v>
      </c>
    </row>
    <row r="27" spans="1:6" ht="15" thickBot="1" x14ac:dyDescent="0.4">
      <c r="A27" s="8" t="s">
        <v>103</v>
      </c>
      <c r="B27" s="20" t="e">
        <f>B25*B26</f>
        <v>#REF!</v>
      </c>
      <c r="C27" s="20" t="e">
        <f t="shared" ref="C27:E27" si="0">C25*C26</f>
        <v>#REF!</v>
      </c>
      <c r="D27" s="20" t="e">
        <f t="shared" si="0"/>
        <v>#REF!</v>
      </c>
      <c r="E27" s="20" t="e">
        <f t="shared" si="0"/>
        <v>#REF!</v>
      </c>
      <c r="F27" s="21" t="e">
        <f>F25*F26</f>
        <v>#REF!</v>
      </c>
    </row>
    <row r="30" spans="1:6" x14ac:dyDescent="0.35">
      <c r="A30" s="42"/>
      <c r="C30" s="246" t="s">
        <v>65</v>
      </c>
      <c r="D30" s="246"/>
      <c r="E30" s="246"/>
      <c r="F30" s="246"/>
    </row>
    <row r="31" spans="1:6" x14ac:dyDescent="0.35">
      <c r="A31" t="s">
        <v>42</v>
      </c>
      <c r="C31" s="246" t="s">
        <v>43</v>
      </c>
      <c r="D31" s="246"/>
      <c r="E31" s="246"/>
      <c r="F31" s="246"/>
    </row>
  </sheetData>
  <mergeCells count="2">
    <mergeCell ref="C31:F31"/>
    <mergeCell ref="C30:F30"/>
  </mergeCells>
  <pageMargins left="0.7" right="0.7" top="0.75" bottom="0.75" header="0.3" footer="0.3"/>
  <pageSetup scale="76" orientation="landscape" horizontalDpi="4294967294"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27"/>
  <sheetViews>
    <sheetView topLeftCell="A4" zoomScaleNormal="100" zoomScaleSheetLayoutView="100" workbookViewId="0">
      <selection activeCell="G52" sqref="G52"/>
    </sheetView>
  </sheetViews>
  <sheetFormatPr defaultRowHeight="14.5" x14ac:dyDescent="0.35"/>
  <cols>
    <col min="1" max="1" width="57.453125" customWidth="1"/>
    <col min="2" max="16" width="18" customWidth="1"/>
  </cols>
  <sheetData>
    <row r="1" spans="1:16" x14ac:dyDescent="0.35">
      <c r="A1" s="10" t="s">
        <v>44</v>
      </c>
    </row>
    <row r="2" spans="1:16" x14ac:dyDescent="0.35">
      <c r="A2" s="10" t="s">
        <v>104</v>
      </c>
    </row>
    <row r="3" spans="1:16" ht="15" thickBot="1" x14ac:dyDescent="0.4"/>
    <row r="4" spans="1:16" x14ac:dyDescent="0.35">
      <c r="A4" s="85" t="s">
        <v>67</v>
      </c>
      <c r="B4" s="248" t="s">
        <v>17</v>
      </c>
      <c r="C4" s="247"/>
      <c r="D4" s="247"/>
      <c r="E4" s="248" t="s">
        <v>18</v>
      </c>
      <c r="F4" s="247"/>
      <c r="G4" s="247"/>
      <c r="H4" s="248" t="s">
        <v>19</v>
      </c>
      <c r="I4" s="247"/>
      <c r="J4" s="247"/>
      <c r="K4" s="248" t="s">
        <v>20</v>
      </c>
      <c r="L4" s="247"/>
      <c r="M4" s="247"/>
      <c r="N4" s="248" t="s">
        <v>21</v>
      </c>
      <c r="O4" s="247"/>
      <c r="P4" s="249"/>
    </row>
    <row r="5" spans="1:16" x14ac:dyDescent="0.35">
      <c r="A5" s="86"/>
      <c r="B5" s="92" t="s">
        <v>22</v>
      </c>
      <c r="C5" s="32" t="s">
        <v>23</v>
      </c>
      <c r="D5" s="32" t="s">
        <v>24</v>
      </c>
      <c r="E5" s="92" t="s">
        <v>22</v>
      </c>
      <c r="F5" s="32" t="s">
        <v>23</v>
      </c>
      <c r="G5" s="32" t="s">
        <v>24</v>
      </c>
      <c r="H5" s="92" t="s">
        <v>22</v>
      </c>
      <c r="I5" s="32" t="s">
        <v>23</v>
      </c>
      <c r="J5" s="32" t="s">
        <v>24</v>
      </c>
      <c r="K5" s="92" t="s">
        <v>22</v>
      </c>
      <c r="L5" s="32" t="s">
        <v>23</v>
      </c>
      <c r="M5" s="32" t="s">
        <v>24</v>
      </c>
      <c r="N5" s="92" t="s">
        <v>22</v>
      </c>
      <c r="O5" s="32" t="s">
        <v>23</v>
      </c>
      <c r="P5" s="93" t="s">
        <v>24</v>
      </c>
    </row>
    <row r="6" spans="1:16" x14ac:dyDescent="0.35">
      <c r="A6" s="87" t="s">
        <v>68</v>
      </c>
      <c r="B6" s="163"/>
      <c r="C6" s="164"/>
      <c r="D6" s="164"/>
      <c r="E6" s="163"/>
      <c r="F6" s="164"/>
      <c r="G6" s="164"/>
      <c r="H6" s="163"/>
      <c r="I6" s="164"/>
      <c r="J6" s="164"/>
      <c r="K6" s="163"/>
      <c r="L6" s="167"/>
      <c r="M6" s="167"/>
      <c r="N6" s="163"/>
      <c r="O6" s="164"/>
      <c r="P6" s="165"/>
    </row>
    <row r="7" spans="1:16" x14ac:dyDescent="0.35">
      <c r="A7" s="87" t="s">
        <v>92</v>
      </c>
      <c r="B7" s="163"/>
      <c r="C7" s="164"/>
      <c r="D7" s="164"/>
      <c r="E7" s="163"/>
      <c r="F7" s="164"/>
      <c r="G7" s="164"/>
      <c r="H7" s="163"/>
      <c r="I7" s="164"/>
      <c r="J7" s="164"/>
      <c r="K7" s="163"/>
      <c r="L7" s="167"/>
      <c r="M7" s="167"/>
      <c r="N7" s="163"/>
      <c r="O7" s="164"/>
      <c r="P7" s="165"/>
    </row>
    <row r="8" spans="1:16" x14ac:dyDescent="0.35">
      <c r="A8" s="87" t="s">
        <v>93</v>
      </c>
      <c r="B8" s="163"/>
      <c r="C8" s="164"/>
      <c r="D8" s="164"/>
      <c r="E8" s="163"/>
      <c r="F8" s="164"/>
      <c r="G8" s="164"/>
      <c r="H8" s="163"/>
      <c r="I8" s="164"/>
      <c r="J8" s="164"/>
      <c r="K8" s="163"/>
      <c r="L8" s="167"/>
      <c r="M8" s="167"/>
      <c r="N8" s="163"/>
      <c r="O8" s="164"/>
      <c r="P8" s="165"/>
    </row>
    <row r="9" spans="1:16" x14ac:dyDescent="0.35">
      <c r="A9" s="87" t="s">
        <v>94</v>
      </c>
      <c r="B9" s="163"/>
      <c r="C9" s="164"/>
      <c r="D9" s="164"/>
      <c r="E9" s="163"/>
      <c r="F9" s="164"/>
      <c r="G9" s="164"/>
      <c r="H9" s="163"/>
      <c r="I9" s="164"/>
      <c r="J9" s="164"/>
      <c r="K9" s="163"/>
      <c r="L9" s="167"/>
      <c r="M9" s="167"/>
      <c r="N9" s="163"/>
      <c r="O9" s="164"/>
      <c r="P9" s="165"/>
    </row>
    <row r="10" spans="1:16" x14ac:dyDescent="0.35">
      <c r="A10" s="87" t="s">
        <v>70</v>
      </c>
      <c r="B10" s="163"/>
      <c r="C10" s="164"/>
      <c r="D10" s="164"/>
      <c r="E10" s="163"/>
      <c r="F10" s="164"/>
      <c r="G10" s="164"/>
      <c r="H10" s="163"/>
      <c r="I10" s="164"/>
      <c r="J10" s="164"/>
      <c r="K10" s="163"/>
      <c r="L10" s="167"/>
      <c r="M10" s="167"/>
      <c r="N10" s="163"/>
      <c r="O10" s="164"/>
      <c r="P10" s="165"/>
    </row>
    <row r="11" spans="1:16" x14ac:dyDescent="0.35">
      <c r="A11" s="87" t="s">
        <v>95</v>
      </c>
      <c r="B11" s="163"/>
      <c r="C11" s="164"/>
      <c r="D11" s="164"/>
      <c r="E11" s="163"/>
      <c r="F11" s="164"/>
      <c r="G11" s="164"/>
      <c r="H11" s="163"/>
      <c r="I11" s="164"/>
      <c r="J11" s="164"/>
      <c r="K11" s="163"/>
      <c r="L11" s="167"/>
      <c r="M11" s="167"/>
      <c r="N11" s="163"/>
      <c r="O11" s="164"/>
      <c r="P11" s="165"/>
    </row>
    <row r="12" spans="1:16" x14ac:dyDescent="0.35">
      <c r="A12" s="87" t="s">
        <v>96</v>
      </c>
      <c r="B12" s="163"/>
      <c r="C12" s="164"/>
      <c r="D12" s="164"/>
      <c r="E12" s="163"/>
      <c r="F12" s="164"/>
      <c r="G12" s="164"/>
      <c r="H12" s="163"/>
      <c r="I12" s="164"/>
      <c r="J12" s="164"/>
      <c r="K12" s="163"/>
      <c r="L12" s="167"/>
      <c r="M12" s="167"/>
      <c r="N12" s="163"/>
      <c r="O12" s="164"/>
      <c r="P12" s="165"/>
    </row>
    <row r="13" spans="1:16" x14ac:dyDescent="0.35">
      <c r="A13" s="87" t="s">
        <v>97</v>
      </c>
      <c r="B13" s="163"/>
      <c r="C13" s="164"/>
      <c r="D13" s="164"/>
      <c r="E13" s="163"/>
      <c r="F13" s="164"/>
      <c r="G13" s="164"/>
      <c r="H13" s="163"/>
      <c r="I13" s="164"/>
      <c r="J13" s="164"/>
      <c r="K13" s="163"/>
      <c r="L13" s="167"/>
      <c r="M13" s="167"/>
      <c r="N13" s="163"/>
      <c r="O13" s="164"/>
      <c r="P13" s="165"/>
    </row>
    <row r="14" spans="1:16" x14ac:dyDescent="0.35">
      <c r="A14" s="87" t="s">
        <v>98</v>
      </c>
      <c r="B14" s="163"/>
      <c r="C14" s="164"/>
      <c r="D14" s="164"/>
      <c r="E14" s="163"/>
      <c r="F14" s="164"/>
      <c r="G14" s="164"/>
      <c r="H14" s="163"/>
      <c r="I14" s="164"/>
      <c r="J14" s="164"/>
      <c r="K14" s="163"/>
      <c r="L14" s="167"/>
      <c r="M14" s="167"/>
      <c r="N14" s="163"/>
      <c r="O14" s="164"/>
      <c r="P14" s="165"/>
    </row>
    <row r="15" spans="1:16" x14ac:dyDescent="0.35">
      <c r="A15" s="87" t="s">
        <v>99</v>
      </c>
      <c r="B15" s="163"/>
      <c r="C15" s="164"/>
      <c r="D15" s="164"/>
      <c r="E15" s="163"/>
      <c r="F15" s="164"/>
      <c r="G15" s="164"/>
      <c r="H15" s="163"/>
      <c r="I15" s="164"/>
      <c r="J15" s="164"/>
      <c r="K15" s="163"/>
      <c r="L15" s="167"/>
      <c r="M15" s="167"/>
      <c r="N15" s="163"/>
      <c r="O15" s="164"/>
      <c r="P15" s="165"/>
    </row>
    <row r="16" spans="1:16" x14ac:dyDescent="0.35">
      <c r="A16" s="87" t="s">
        <v>100</v>
      </c>
      <c r="B16" s="163"/>
      <c r="C16" s="164"/>
      <c r="D16" s="164"/>
      <c r="E16" s="163"/>
      <c r="F16" s="164"/>
      <c r="G16" s="164"/>
      <c r="H16" s="163"/>
      <c r="I16" s="164"/>
      <c r="J16" s="164"/>
      <c r="K16" s="163"/>
      <c r="L16" s="167"/>
      <c r="M16" s="167"/>
      <c r="N16" s="163"/>
      <c r="O16" s="164"/>
      <c r="P16" s="165"/>
    </row>
    <row r="17" spans="1:16" x14ac:dyDescent="0.35">
      <c r="A17" s="27"/>
      <c r="B17" s="84"/>
      <c r="C17" s="13"/>
      <c r="D17" s="13"/>
      <c r="E17" s="84"/>
      <c r="F17" s="13"/>
      <c r="G17" s="13"/>
      <c r="H17" s="84"/>
      <c r="I17" s="13"/>
      <c r="J17" s="13"/>
      <c r="K17" s="84"/>
      <c r="L17" s="83"/>
      <c r="M17" s="83"/>
      <c r="N17" s="84"/>
      <c r="O17" s="13"/>
      <c r="P17" s="14"/>
    </row>
    <row r="18" spans="1:16" x14ac:dyDescent="0.35">
      <c r="A18" s="27"/>
      <c r="B18" s="84"/>
      <c r="C18" s="13"/>
      <c r="D18" s="13"/>
      <c r="E18" s="84"/>
      <c r="F18" s="13"/>
      <c r="G18" s="13"/>
      <c r="H18" s="84"/>
      <c r="I18" s="13"/>
      <c r="J18" s="13"/>
      <c r="K18" s="84"/>
      <c r="L18" s="83"/>
      <c r="M18" s="83"/>
      <c r="N18" s="84"/>
      <c r="O18" s="13"/>
      <c r="P18" s="14"/>
    </row>
    <row r="19" spans="1:16" x14ac:dyDescent="0.35">
      <c r="A19" s="27"/>
      <c r="B19" s="84"/>
      <c r="C19" s="13"/>
      <c r="D19" s="13"/>
      <c r="E19" s="84"/>
      <c r="F19" s="13"/>
      <c r="G19" s="13"/>
      <c r="H19" s="84"/>
      <c r="I19" s="13"/>
      <c r="J19" s="13"/>
      <c r="K19" s="84"/>
      <c r="L19" s="83"/>
      <c r="M19" s="83"/>
      <c r="N19" s="84"/>
      <c r="O19" s="13"/>
      <c r="P19" s="14"/>
    </row>
    <row r="20" spans="1:16" x14ac:dyDescent="0.35">
      <c r="A20" s="27"/>
      <c r="B20" s="84"/>
      <c r="C20" s="13"/>
      <c r="D20" s="13"/>
      <c r="E20" s="84"/>
      <c r="F20" s="13"/>
      <c r="G20" s="13"/>
      <c r="H20" s="84"/>
      <c r="I20" s="13"/>
      <c r="J20" s="13"/>
      <c r="K20" s="84"/>
      <c r="L20" s="83"/>
      <c r="M20" s="83"/>
      <c r="N20" s="84"/>
      <c r="O20" s="13"/>
      <c r="P20" s="14"/>
    </row>
    <row r="21" spans="1:16" ht="14.15" customHeight="1" x14ac:dyDescent="0.35">
      <c r="A21" s="105" t="s">
        <v>105</v>
      </c>
      <c r="B21" s="151">
        <f>SUM(B6:B20)/B22</f>
        <v>0</v>
      </c>
      <c r="C21" s="151">
        <f>SUM(C6:C20)/C22</f>
        <v>0</v>
      </c>
      <c r="D21" s="151">
        <f>SUM(D6:D20)/D22</f>
        <v>0</v>
      </c>
      <c r="E21" s="151">
        <f>SUM(E6:E20)/E22</f>
        <v>0</v>
      </c>
      <c r="F21" s="151">
        <f>SUM(F6:F20)/F22</f>
        <v>0</v>
      </c>
      <c r="G21" s="151">
        <f>SUM(G6:G20)/G22</f>
        <v>0</v>
      </c>
      <c r="H21" s="151">
        <f>SUM(H6:H20)/H22</f>
        <v>0</v>
      </c>
      <c r="I21" s="151">
        <f>SUM(I6:I20)/I22</f>
        <v>0</v>
      </c>
      <c r="J21" s="151">
        <f>SUM(J6:J20)/J22</f>
        <v>0</v>
      </c>
      <c r="K21" s="151">
        <f>SUM(K6:K20)/K22</f>
        <v>0</v>
      </c>
      <c r="L21" s="151">
        <f>SUM(L6:L20)/L22</f>
        <v>0</v>
      </c>
      <c r="M21" s="151">
        <f>SUM(M6:M20)/M22</f>
        <v>0</v>
      </c>
      <c r="N21" s="151">
        <f>SUM(N6:N20)/N22</f>
        <v>0</v>
      </c>
      <c r="O21" s="151">
        <f>SUM(O6:O20)/O22</f>
        <v>0</v>
      </c>
      <c r="P21" s="151">
        <f>SUM(P6:P20)/P22</f>
        <v>0</v>
      </c>
    </row>
    <row r="22" spans="1:16" x14ac:dyDescent="0.35">
      <c r="A22" s="88" t="s">
        <v>102</v>
      </c>
      <c r="B22" s="152">
        <f>'Ride Gwinnett (RG) Master Sheet'!B$30</f>
        <v>95506.5</v>
      </c>
      <c r="C22" s="152">
        <f>'Ride Gwinnett (RG) Master Sheet'!C$30</f>
        <v>127342</v>
      </c>
      <c r="D22" s="152">
        <f>'Ride Gwinnett (RG) Master Sheet'!D$30</f>
        <v>152810.4</v>
      </c>
      <c r="E22" s="152">
        <f>'Ride Gwinnett (RG) Master Sheet'!B$30</f>
        <v>95506.5</v>
      </c>
      <c r="F22" s="152">
        <f>'Ride Gwinnett (RG) Master Sheet'!C$30</f>
        <v>127342</v>
      </c>
      <c r="G22" s="152">
        <f>'Ride Gwinnett (RG) Master Sheet'!D$30</f>
        <v>152810.4</v>
      </c>
      <c r="H22" s="152">
        <f>'Ride Gwinnett (RG) Master Sheet'!B$30</f>
        <v>95506.5</v>
      </c>
      <c r="I22" s="152">
        <f>'Ride Gwinnett (RG) Master Sheet'!C$30</f>
        <v>127342</v>
      </c>
      <c r="J22" s="152">
        <f>'Ride Gwinnett (RG) Master Sheet'!D$30</f>
        <v>152810.4</v>
      </c>
      <c r="K22" s="152">
        <f>'Ride Gwinnett (RG) Master Sheet'!B$30</f>
        <v>95506.5</v>
      </c>
      <c r="L22" s="152">
        <f>'Ride Gwinnett (RG) Master Sheet'!C$30</f>
        <v>127342</v>
      </c>
      <c r="M22" s="152">
        <f>'Ride Gwinnett (RG) Master Sheet'!D$30</f>
        <v>152810.4</v>
      </c>
      <c r="N22" s="152">
        <f>'Ride Gwinnett (RG) Master Sheet'!B$30</f>
        <v>95506.5</v>
      </c>
      <c r="O22" s="152">
        <f>'Ride Gwinnett (RG) Master Sheet'!C$30</f>
        <v>127342</v>
      </c>
      <c r="P22" s="153">
        <f>'Ride Gwinnett (RG) Master Sheet'!D$30</f>
        <v>152810.4</v>
      </c>
    </row>
    <row r="23" spans="1:16" ht="15" thickBot="1" x14ac:dyDescent="0.4">
      <c r="A23" s="89" t="s">
        <v>106</v>
      </c>
      <c r="B23" s="94">
        <f>B21*B22</f>
        <v>0</v>
      </c>
      <c r="C23" s="20">
        <f t="shared" ref="C23:D23" si="0">C21*C22</f>
        <v>0</v>
      </c>
      <c r="D23" s="20">
        <f t="shared" si="0"/>
        <v>0</v>
      </c>
      <c r="E23" s="94">
        <f t="shared" ref="E23:P23" si="1">E21*E22</f>
        <v>0</v>
      </c>
      <c r="F23" s="20">
        <f t="shared" si="1"/>
        <v>0</v>
      </c>
      <c r="G23" s="20">
        <f t="shared" si="1"/>
        <v>0</v>
      </c>
      <c r="H23" s="94">
        <f t="shared" si="1"/>
        <v>0</v>
      </c>
      <c r="I23" s="20">
        <f t="shared" si="1"/>
        <v>0</v>
      </c>
      <c r="J23" s="20">
        <f t="shared" si="1"/>
        <v>0</v>
      </c>
      <c r="K23" s="94">
        <f t="shared" si="1"/>
        <v>0</v>
      </c>
      <c r="L23" s="20">
        <f t="shared" si="1"/>
        <v>0</v>
      </c>
      <c r="M23" s="20">
        <f t="shared" si="1"/>
        <v>0</v>
      </c>
      <c r="N23" s="94">
        <f t="shared" si="1"/>
        <v>0</v>
      </c>
      <c r="O23" s="20">
        <f t="shared" si="1"/>
        <v>0</v>
      </c>
      <c r="P23" s="21">
        <f t="shared" si="1"/>
        <v>0</v>
      </c>
    </row>
    <row r="26" spans="1:16" x14ac:dyDescent="0.35">
      <c r="A26" s="42"/>
      <c r="E26" s="250" t="s">
        <v>107</v>
      </c>
      <c r="F26" s="250"/>
      <c r="G26" s="250"/>
      <c r="H26" s="250"/>
      <c r="I26" s="250"/>
      <c r="J26" s="250"/>
      <c r="K26" s="250"/>
      <c r="L26" s="250"/>
      <c r="M26" s="250"/>
      <c r="N26" s="250"/>
    </row>
    <row r="27" spans="1:16" x14ac:dyDescent="0.35">
      <c r="A27" t="s">
        <v>42</v>
      </c>
      <c r="E27" s="250" t="s">
        <v>43</v>
      </c>
      <c r="F27" s="250"/>
      <c r="G27" s="250"/>
      <c r="H27" s="250"/>
      <c r="I27" s="250"/>
      <c r="J27" s="250"/>
      <c r="K27" s="250"/>
      <c r="L27" s="250"/>
      <c r="M27" s="250"/>
      <c r="N27" s="250"/>
    </row>
  </sheetData>
  <mergeCells count="7">
    <mergeCell ref="E26:N26"/>
    <mergeCell ref="E27:N27"/>
    <mergeCell ref="N4:P4"/>
    <mergeCell ref="B4:D4"/>
    <mergeCell ref="E4:G4"/>
    <mergeCell ref="H4:J4"/>
    <mergeCell ref="K4:M4"/>
  </mergeCells>
  <pageMargins left="0.7" right="0.7" top="0.75" bottom="0.75" header="0.3" footer="0.3"/>
  <pageSetup scale="86" orientation="landscape" horizontalDpi="4294967294"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7eca50e-126d-4fa8-83e8-5f673bb4bc40" xsi:nil="true"/>
    <lcf76f155ced4ddcb4097134ff3c332f xmlns="c9680ada-e4ff-4d5e-bc1a-5c373851a4e0">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4BE576B236B224580F05265744BA62D" ma:contentTypeVersion="21" ma:contentTypeDescription="Create a new document." ma:contentTypeScope="" ma:versionID="18464df181368d1774e6a48051b0f66e">
  <xsd:schema xmlns:xsd="http://www.w3.org/2001/XMLSchema" xmlns:xs="http://www.w3.org/2001/XMLSchema" xmlns:p="http://schemas.microsoft.com/office/2006/metadata/properties" xmlns:ns1="http://schemas.microsoft.com/sharepoint/v3" xmlns:ns2="c9680ada-e4ff-4d5e-bc1a-5c373851a4e0" xmlns:ns3="e7eca50e-126d-4fa8-83e8-5f673bb4bc40" targetNamespace="http://schemas.microsoft.com/office/2006/metadata/properties" ma:root="true" ma:fieldsID="d430dcb27aa904adafe60b69e7eb8f81" ns1:_="" ns2:_="" ns3:_="">
    <xsd:import namespace="http://schemas.microsoft.com/sharepoint/v3"/>
    <xsd:import namespace="c9680ada-e4ff-4d5e-bc1a-5c373851a4e0"/>
    <xsd:import namespace="e7eca50e-126d-4fa8-83e8-5f673bb4bc4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9680ada-e4ff-4d5e-bc1a-5c373851a4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e18c94d-3f03-4e4a-a372-855b667fe7a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7eca50e-126d-4fa8-83e8-5f673bb4bc40"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bca755db-6627-430b-b25e-a164cb4f4f56}" ma:internalName="TaxCatchAll" ma:showField="CatchAllData" ma:web="e7eca50e-126d-4fa8-83e8-5f673bb4bc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EADE340-2602-4D80-894F-AD7D2D1DE078}">
  <ds:schemaRefs>
    <ds:schemaRef ds:uri="http://schemas.microsoft.com/office/2006/metadata/properties"/>
    <ds:schemaRef ds:uri="http://schemas.microsoft.com/office/infopath/2007/PartnerControls"/>
    <ds:schemaRef ds:uri="e7eca50e-126d-4fa8-83e8-5f673bb4bc40"/>
    <ds:schemaRef ds:uri="c9680ada-e4ff-4d5e-bc1a-5c373851a4e0"/>
    <ds:schemaRef ds:uri="http://schemas.microsoft.com/sharepoint/v3"/>
  </ds:schemaRefs>
</ds:datastoreItem>
</file>

<file path=customXml/itemProps2.xml><?xml version="1.0" encoding="utf-8"?>
<ds:datastoreItem xmlns:ds="http://schemas.openxmlformats.org/officeDocument/2006/customXml" ds:itemID="{615AC2A5-2DA1-4C7D-A9D6-06BE29DB4E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9680ada-e4ff-4d5e-bc1a-5c373851a4e0"/>
    <ds:schemaRef ds:uri="e7eca50e-126d-4fa8-83e8-5f673bb4bc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5969C60-D31B-4A3D-8987-A053577B3AE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4</vt:i4>
      </vt:variant>
    </vt:vector>
  </HeadingPairs>
  <TitlesOfParts>
    <vt:vector size="31" baseType="lpstr">
      <vt:lpstr>Price Proposal Cover Sheet</vt:lpstr>
      <vt:lpstr>Pricing Scenerios</vt:lpstr>
      <vt:lpstr>Instructions</vt:lpstr>
      <vt:lpstr>Ride Gwinnett (RG) Master Sheet</vt:lpstr>
      <vt:lpstr>RG Start-Up Costs</vt:lpstr>
      <vt:lpstr>RG Annual Gen. Admin. Fixed</vt:lpstr>
      <vt:lpstr>RG Annual Non-Veh. Maint.</vt:lpstr>
      <vt:lpstr>RG Vehicle Ops. Commuter</vt:lpstr>
      <vt:lpstr>RG Vehicle Ops. Local</vt:lpstr>
      <vt:lpstr>RG Vehicle Ops. Para.</vt:lpstr>
      <vt:lpstr>RG Vehicle Ops. Micro</vt:lpstr>
      <vt:lpstr>RG Veh. Maint. Commuter</vt:lpstr>
      <vt:lpstr>RG Vehicle Maint. Local</vt:lpstr>
      <vt:lpstr>RG Vehicle Maint. Para.</vt:lpstr>
      <vt:lpstr>RG Vehicle Maint. Micro</vt:lpstr>
      <vt:lpstr>RG Task Order Options</vt:lpstr>
      <vt:lpstr>RG FTEs</vt:lpstr>
      <vt:lpstr>ATL Xpress Master</vt:lpstr>
      <vt:lpstr>ATL Start-Up Costs</vt:lpstr>
      <vt:lpstr>ATL Xpress Gen. Admin. Fixed</vt:lpstr>
      <vt:lpstr>ATL Xpress Non-Vehicle Maint.</vt:lpstr>
      <vt:lpstr>ATL Xpress Ops. Cost</vt:lpstr>
      <vt:lpstr>ATL Xpress Maint. Cost</vt:lpstr>
      <vt:lpstr>ATL Task Order Options </vt:lpstr>
      <vt:lpstr>ATL Xpress FTEs South Facility</vt:lpstr>
      <vt:lpstr>ATL RG FTEs North Facility</vt:lpstr>
      <vt:lpstr>North Facility Fixed Shared</vt:lpstr>
      <vt:lpstr>'ATL Task Order Options '!Print_Area</vt:lpstr>
      <vt:lpstr>'RG Start-Up Costs'!Print_Area</vt:lpstr>
      <vt:lpstr>'RG Task Order Options'!Print_Area</vt:lpstr>
      <vt:lpstr>'Ride Gwinnett (RG) Master Sheet'!Print_Area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ljordan</dc:creator>
  <cp:keywords/>
  <dc:description/>
  <cp:lastModifiedBy>Kirsten Mote</cp:lastModifiedBy>
  <cp:revision/>
  <dcterms:created xsi:type="dcterms:W3CDTF">2015-05-19T20:44:27Z</dcterms:created>
  <dcterms:modified xsi:type="dcterms:W3CDTF">2025-09-18T19:29:55Z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0x010100C4BE576B236B224580F05265744BA62D</vt:lpwstr>
  </property>
</Properties>
</file>